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stateofwa-my.sharepoint.com/personal/joshua_mckinney_rco_wa_gov/Documents/Desktop/"/>
    </mc:Choice>
  </mc:AlternateContent>
  <xr:revisionPtr revIDLastSave="2" documentId="8_{7CF0BBBE-6230-445F-894A-688C1E5EE690}" xr6:coauthVersionLast="47" xr6:coauthVersionMax="47" xr10:uidLastSave="{08A37A1C-DCAA-405B-8B28-13C8EEE6534F}"/>
  <bookViews>
    <workbookView xWindow="-120" yWindow="-120" windowWidth="29040" windowHeight="15840" xr2:uid="{A3C33D24-8D0E-4BD7-ADB9-F053ABDE9793}"/>
  </bookViews>
  <sheets>
    <sheet name="2023 SRKW related budget" sheetId="4" r:id="rId1"/>
    <sheet name="2023 SRKW related bills" sheetId="5" r:id="rId2"/>
  </sheets>
  <definedNames>
    <definedName name="_xlnm.Print_Titles" localSheetId="0">'2023 SRKW related budget'!$2:$2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8" i="4" l="1"/>
  <c r="G206" i="4"/>
  <c r="E53" i="4"/>
  <c r="G53" i="4"/>
  <c r="F81" i="4"/>
  <c r="G115" i="4"/>
  <c r="F115" i="4"/>
  <c r="F151" i="4"/>
  <c r="F194" i="4"/>
  <c r="F187" i="4"/>
  <c r="G40" i="4"/>
  <c r="E40" i="4"/>
  <c r="G182" i="4"/>
  <c r="G192" i="4"/>
  <c r="G175" i="4"/>
  <c r="G184" i="4"/>
  <c r="E184" i="4"/>
  <c r="G181" i="4"/>
  <c r="G177" i="4"/>
  <c r="G176" i="4"/>
  <c r="G140" i="4"/>
  <c r="G191" i="4"/>
  <c r="G194" i="4" s="1"/>
  <c r="G124" i="4"/>
  <c r="E124" i="4"/>
  <c r="G39" i="4"/>
  <c r="G47" i="4"/>
  <c r="G30" i="4"/>
  <c r="G26" i="4"/>
  <c r="F210" i="4"/>
  <c r="E208" i="4"/>
  <c r="E206" i="4"/>
  <c r="E207" i="4"/>
  <c r="G21" i="4"/>
  <c r="G18" i="4"/>
  <c r="G17" i="4"/>
  <c r="G8" i="4"/>
  <c r="G7" i="4"/>
  <c r="E176" i="4"/>
  <c r="E181" i="4"/>
  <c r="E140" i="4"/>
  <c r="E191" i="4"/>
  <c r="E115" i="4"/>
  <c r="E18" i="4"/>
  <c r="E47" i="4"/>
  <c r="E24" i="4"/>
  <c r="G81" i="4" l="1"/>
  <c r="G151" i="4"/>
  <c r="G187" i="4"/>
  <c r="F199" i="4"/>
  <c r="G210" i="4"/>
  <c r="E21" i="4"/>
  <c r="E42" i="4"/>
  <c r="E150" i="4"/>
  <c r="G199" i="4" l="1"/>
  <c r="E194" i="4"/>
  <c r="E187" i="4"/>
  <c r="E166" i="4"/>
  <c r="E151" i="4"/>
  <c r="E209" i="4"/>
  <c r="E210" i="4" s="1"/>
  <c r="E26" i="4"/>
  <c r="E17" i="4"/>
  <c r="E8" i="4"/>
  <c r="E7" i="4"/>
  <c r="E81" i="4" l="1"/>
  <c r="E199" i="4" s="1"/>
</calcChain>
</file>

<file path=xl/sharedStrings.xml><?xml version="1.0" encoding="utf-8"?>
<sst xmlns="http://schemas.openxmlformats.org/spreadsheetml/2006/main" count="584" uniqueCount="324">
  <si>
    <t>Agency</t>
  </si>
  <si>
    <t>Title</t>
  </si>
  <si>
    <t>Description</t>
  </si>
  <si>
    <t>Prey</t>
  </si>
  <si>
    <t>Recommendation 1: Significantly increase investment in restoration and acquisition of habitat in areas where Chinook stocks most benefit Southern Resident orcas.</t>
  </si>
  <si>
    <t>Washington Recreation and Conservation Office</t>
  </si>
  <si>
    <t>Washington Department of Fish and Wildlife</t>
  </si>
  <si>
    <t>Department of Natural Resources</t>
  </si>
  <si>
    <t>Washington Conservation Commission</t>
  </si>
  <si>
    <r>
      <t>Recommendation 2:</t>
    </r>
    <r>
      <rPr>
        <sz val="12"/>
        <color theme="1"/>
        <rFont val="Franklin Gothic Book"/>
        <family val="2"/>
      </rPr>
      <t xml:space="preserve"> </t>
    </r>
    <r>
      <rPr>
        <b/>
        <sz val="12"/>
        <color theme="1"/>
        <rFont val="Franklin Gothic Book"/>
        <family val="2"/>
      </rPr>
      <t>Immediately fund acquisition and restoration of nearshore habitat to increase the abundance of forage fish for salmon sustenance.</t>
    </r>
  </si>
  <si>
    <t xml:space="preserve">Recommendation 3: Apply and enforce laws that protect habitat. </t>
  </si>
  <si>
    <t>Department of Fish and Wildlife</t>
  </si>
  <si>
    <t>Department of Ecology</t>
  </si>
  <si>
    <t xml:space="preserve">Recommendation 6: Significantly increase hatchery production and programs to benefit Southern Resident orcas consistent with sustainable fisheries and stock management, available habitat, recovery plans and the Endangered Species Act. Hatchery increases need to be done in concert with significantly increased habitat protection and restoration measures. </t>
  </si>
  <si>
    <t>Recommendation 7: Prepare an implementation strategy to reestablish salmon runs above existing dams, increasing prey availability for Southern Resident orcas.</t>
  </si>
  <si>
    <t>Recommendation 8: Increase spill to benefit Chinook for Southern Residents by adjusting Total Dissolved Gas allowances at the Snake and Columbia River dams.</t>
  </si>
  <si>
    <t>Recommendation 10: Support full implementation and funding of the 2019-28 Pacific Salmon Treaty.</t>
  </si>
  <si>
    <t>Recommendation 11: Reduce Chinook bycatch in west coast commercial fisheries.</t>
  </si>
  <si>
    <t>Recommendation 12: Direct the appropriate agencies to work with tribes and National Oceanic and Atmospheric Administration to determine if pinniped (harbor seal and sea lion) predation is a limiting factor for Chinook in Puget Sound and along Washington’s outer coast and evaluate potential management actions.</t>
  </si>
  <si>
    <t>Recommendation 13: Support authorization and other actions to more effectively manage pinniped predation of salmon in the Columbia River.</t>
  </si>
  <si>
    <t>Recommendation 14: Reduce populations of nonnative predatory fish species that prey upon or compete with Chinook.</t>
  </si>
  <si>
    <t>Recommendation 15: Monitor forage fish populations to inform management actions</t>
  </si>
  <si>
    <t>Recommendation 16: Support the Puget Sound zooplankton sampling program as a Chinook and forage fish management tool.</t>
  </si>
  <si>
    <t>Vessel Noise</t>
  </si>
  <si>
    <t>Recommendation 17: Establish a statewide “go-slow” bubble for small vessels and commercial whale watching vessels within half a nautical mile of Southern Resident orcas.</t>
  </si>
  <si>
    <t>Recommendation 18: Establish a limited-entry whale-watching permit system for commercial whale-watching vessels and commercial kayak groups in the inland waters of Washington state to increase acoustic and physical refuge opportunities for the orcas.</t>
  </si>
  <si>
    <t>Recommendation 19: Create an annual Orca Protection endorsement for all recreational boaters to ensure that all boaters are educated on how to limit boating impacts to orcas.</t>
  </si>
  <si>
    <t>Recommendation 20: Increase enforcement capacity and fully enforce regulations on small vessels to provide protection to Southern Residents.</t>
  </si>
  <si>
    <t>Recommendation 21: Discourage the use of echo sounders and underwater transducers within one kilometer of orcas.</t>
  </si>
  <si>
    <t>Recommendation 22: Implement shipping noise-reduction initiatives and monitoring programs, coordinating with Canadian and U.S. authorities.</t>
  </si>
  <si>
    <t>Recommendation 23: Reduce noise from the Washington state ferries by accelerating the transition to quieter and more fuel-efficient vessels and implementing other strategies to reduce ferry noise when Southern Residents are present.</t>
  </si>
  <si>
    <t>Department of Transportation</t>
  </si>
  <si>
    <t>Recommendation 24: Reduce the threat of oil spills in Puget Sound to the survival of Southern Residents.</t>
  </si>
  <si>
    <t>Recommendation 25: Coordinate with the Navy in 2019 to discuss reduction of noise and disturbance affecting Southern Resident orcas from military exercises and Navy aircraft.</t>
  </si>
  <si>
    <t xml:space="preserve">Recommendation 26: Revise chapter 77.15.740 RCW to increase the buffer to 400 yards behind the orcas. </t>
  </si>
  <si>
    <t xml:space="preserve">Recommendation 27: Determine how permit applications in Washington state that could increase traffic and vessel impacts could be required to explicitly address potential impacts to orcas. </t>
  </si>
  <si>
    <t>Recommendation 28: Suspend viewing of Southern Resident orcas.</t>
  </si>
  <si>
    <t>Recommendation 46: Expand the Governor's Maritime Blue scope of work and provide funding to implement recommendations and pursue shipping and other maritime innovations that benefit SRKW.</t>
  </si>
  <si>
    <t>Recommendation 49: Conduct comprehensive environmental review and take action to prevent whale-strike risk and underwater noise posed by fast-ferries and water taxis in critical habitat.</t>
  </si>
  <si>
    <t>Contaminants</t>
  </si>
  <si>
    <t>Recommendation 29: Accelerate the implementation of the ban on polychlorinated biphenyls in state purchased products and make information available online for other purchasers.</t>
  </si>
  <si>
    <t>Recommendation 30: Identify, prioritize and take action on chemicals that impact orcas and their prey.</t>
  </si>
  <si>
    <t xml:space="preserve">Recommendation 31: Reduce stormwater threats and accelerate clean-up of toxics that are harmful to orcas. </t>
  </si>
  <si>
    <t>Recommendation 32: Improve effectiveness, implementation and enforcement of National Pollutant Discharge Elimination System permits to address direct threats to Southern Resident orcas and their prey.</t>
  </si>
  <si>
    <t xml:space="preserve">Recommendation 33: Increase monitoring of toxic substances in marine waters; create and deploy adaptive management strategies to reduce threats to orcas and their prey. </t>
  </si>
  <si>
    <t>Recommendation 36: Monitor progress of implementation and identify needed enhancements.</t>
  </si>
  <si>
    <t>Recommendation 39: Develop a National Pollution Discharge Elimination permit framework for advanced wastewater treatment in Puget Sound to reduce nutrients in wastewater discharges to Puget Sound by 2022.</t>
  </si>
  <si>
    <t>Recommendation 40: Better align existing nonpoint programs with nutrient reduction activities and explore new ways to achieve the necessary nonpoint source nutrient reductions.</t>
  </si>
  <si>
    <t>Monitoring &amp; Accountability</t>
  </si>
  <si>
    <t xml:space="preserve">Recommendation 34: Provide sustainable funding for implementation of all recommendations. </t>
  </si>
  <si>
    <t>Recommendation 37: Protect against regulatory rollbacks at the state and federal level.</t>
  </si>
  <si>
    <t>Recommendation 38: Explore minimum standards for local stormwater funding</t>
  </si>
  <si>
    <t>Recommendation 41: Collect high quality nutrient data in watersheds to fill key knowledge gaps of baseline conditions.</t>
  </si>
  <si>
    <t>Recommendation 42: Create one or more entities with authority and funding to recover and advocate for Southern Resident orcas by implementing task force recommendations as needed and report to public, governor, and comanagers on status.</t>
  </si>
  <si>
    <t>Climate Change</t>
  </si>
  <si>
    <t>Recommendation 43: Take aggressive, comprehensive and sustained action to reduce human-caused greenhouse gas emissions with goal of achieving net zero emissions by 2050.</t>
  </si>
  <si>
    <t>Recommendation 44: Increase Washington's ability to understand, reduce, remediate, and adapt to the consequences of ocean acidification.</t>
  </si>
  <si>
    <t>Recommendation 47: Identify and mitigate increased threats from contaminants due to climate change and ocean acidification.Prioritize actions that reduce exposure where impacts expected to be most severe.</t>
  </si>
  <si>
    <t>Future Growth</t>
  </si>
  <si>
    <t>Recommendation 48: Adopt and implement policies, incentives and regulations for future growth and development to prevent further degradation of critical habitat and sensitive ecosystems; enable growth in ways that result in net ecological gain; evaluate and report outcomes.</t>
  </si>
  <si>
    <t>Department of Commerce</t>
  </si>
  <si>
    <t>Total</t>
  </si>
  <si>
    <t xml:space="preserve">SRKW-related Portion of Request </t>
  </si>
  <si>
    <t>Capital</t>
  </si>
  <si>
    <t>Provide technical assistance and grants to local governments to integrate salmon recovery plans and watershed characterization work into the local development regulation update process.</t>
  </si>
  <si>
    <t>Operating</t>
  </si>
  <si>
    <t>Provide technical assistance and grants to local governments to improve enforcement of environmental protection requirements and reduce impacts from unpermitted activity.</t>
  </si>
  <si>
    <t>Estuary and Salmon Restoration Program</t>
  </si>
  <si>
    <t>Brian Abbott Fish Barrier Removal Board</t>
  </si>
  <si>
    <t>Hatchery Investment Strategy</t>
  </si>
  <si>
    <t>Recommendation 45: Mitigate the impacts of a changing climate by accelerating and increasing action to increase the resiliency and vitality of salmon populations and the ecosystems on which they depend.</t>
  </si>
  <si>
    <t>Washington State Conservation Commission</t>
  </si>
  <si>
    <t>Conservation Technical Assistance</t>
  </si>
  <si>
    <t>Voluntary Stewardship Program</t>
  </si>
  <si>
    <t>Washington Department of Natural Resources</t>
  </si>
  <si>
    <t>Watershed Resilience Action Plan Implementation</t>
  </si>
  <si>
    <t>Whiteman Cove Fish Barrier Removal and Restoration</t>
  </si>
  <si>
    <t>Forest Riparian Easement Program</t>
  </si>
  <si>
    <t>Puget Sound Acquisition and Restoration Fund</t>
  </si>
  <si>
    <t>Statewide Kelp Forest and Eelgrass Meadow Health and Conservation Plan</t>
  </si>
  <si>
    <t>Rivers and Habitat Open Space Program</t>
  </si>
  <si>
    <t>Nursery Capacity and Reforestation</t>
  </si>
  <si>
    <t>Transportation</t>
  </si>
  <si>
    <t>Stormwater Retrofits</t>
  </si>
  <si>
    <t>Address Toxic Tire Wear Chemical</t>
  </si>
  <si>
    <t xml:space="preserve">Both contractual and staffing resources are urgently needed to develop alternative assessments and applied 6PPD research to stem the tide of coho killing chemicals. </t>
  </si>
  <si>
    <t>Washington Department of Ecology</t>
  </si>
  <si>
    <t>Chehalis Basin Strategy</t>
  </si>
  <si>
    <t>Columbia River Water Supply Development Program</t>
  </si>
  <si>
    <t xml:space="preserve">Yakima Basin Integrated Plan Water Supply </t>
  </si>
  <si>
    <t>Floodplains by Design</t>
  </si>
  <si>
    <t>Sewer Overflow and Stormwater Reuse Grant Program</t>
  </si>
  <si>
    <t>Protecting State Waters During Contaminated Site Redevelopment</t>
  </si>
  <si>
    <t>Managing toxic pollutants in discharges from contaminated sites is important to protect human health and Washington waters. Using a system of water quality permits and water cleanup plans, Ecology helps prevent toxic chemicals from entering the environment. However, toxic chemicals, including those of emerging concern, may become mobilized during site remediation activities and threaten our ability to achieve state and national goals for fishable waters, salmon recovery, and healthy watersheds. This request will help provide the support needed to address toxics in stormwater runoff from industrial and contaminated sites, and in turn, get contaminated properties back into use sooner.</t>
  </si>
  <si>
    <t>Community Based Public-Private Partnerships</t>
  </si>
  <si>
    <t>Industrial Discharge Permitting</t>
  </si>
  <si>
    <t>Addressing Nonpoint Pollution</t>
  </si>
  <si>
    <t>Nonpoint runoff contributes to a large variety of pollutants across the state, and is one of the most difficult pollution sources to address. One of the most effective ways of tackling this issue is with nonpoint personnel on the ground, working to find these sources of pollution, make needed contacts, provide landowners with technical assistance, and, in some cases, offer funding, to help address the identified issues. This budget request will help improve the control nonpoint pollution by providing technical assistance to landowners, implementing best management practices, and improving the timeliness of the state's water quality assessment.</t>
  </si>
  <si>
    <t>Tire Dust in Stormwater</t>
  </si>
  <si>
    <t>The 2022 supplemental budget provided one-time funding to conduct research on effective BMPs to treat 6PPD-quinone, a chemical found in tires that ends up in stormwater runoff. However, the proposed research is projected to take multiple years. This request is to continue the work started this biennium, and expand the research efforts in order to complete the analysis in a timely manner before the next updates to the stormwater manuals and permits. This work is critical to the recovery of salmon suffering from urban runoff mortality syndrome.</t>
  </si>
  <si>
    <t>Stormwater Financial Assistance Program</t>
  </si>
  <si>
    <t>Streamflow Restoration Program</t>
  </si>
  <si>
    <t>Alternative Marine Fuels Study</t>
  </si>
  <si>
    <t>Protect Remedies</t>
  </si>
  <si>
    <t>At Superfund-financed sites, or when Washington assumes liability for a cleanup, the state has financial responsibility for cleanup costs. When the U.S. Environmental Protection Agency cleans up a site in Washington, the state enters a State Superfund Contract. It binds Washington to pay for ten percent of the cleanup construction costs and 100 percent of the long-term operation and maintenance costs of the cleanup remedy. When Washington assumes responsibility for a cleanup site – like after a bankruptcy, or when a site is orphaned or abandoned – protecting the remedy requires ongoing investment. This request will provide funding to meet legal requirements, protect public investments in cleanup, and protect human health and the environment from remedy failure. Related to Puget Sound Action Agenda Implementation.</t>
  </si>
  <si>
    <t>Water Pollution Control Revolving Program</t>
  </si>
  <si>
    <t>Product Replacement Program</t>
  </si>
  <si>
    <t>Vessel &amp; Oil Transfer Inspectors</t>
  </si>
  <si>
    <t>Clean Up Toxic Sites - Puget Sound</t>
  </si>
  <si>
    <t>A significant source of pollution to Puget Sound is contaminated sites around the basin and its shorelines. For more than ten years, Ecology has been identifying and cleaning up contaminated sites in the Puget Sound basin. This emphasis on bay-wide cleanup in Puget Sound and surrounding areas has highlighted a valuable link between toxic site cleanup and habitat restoration. This request will support projects that integrate shoreline habitat restoration opportunities with cleanup projects to protect public and environmental health, create jobs, and promote economic development. Related to Puget Sound Action Agenda implementation.</t>
  </si>
  <si>
    <t>Remedial Action Grant Program</t>
  </si>
  <si>
    <t>Swift Creek</t>
  </si>
  <si>
    <t>Municipal Wastewater Permitting</t>
  </si>
  <si>
    <t>Centennial Clean Water Program</t>
  </si>
  <si>
    <t>Ecology's Centennial Clean Water Program will provide grants to public entities to finance the construction of water pollution control facilities and to plan and implement nonpoint pollution control activities. Ecology distributes the funds through a statewide competitive rating and ranking process. Grant recipients are public entities that use the funds to address high priority statewide water quality needs. The work done by public entities using these funds is an integral and essential part of the state's strategy to reduce pollution and protect our marine waters, estuaries, lakes, rivers, and groundwater resources. The Centennial Clean Water Program is a critical program for meeting the clean water needs for small disadvantaged communities.</t>
  </si>
  <si>
    <t>TOTAL CONTAMINANTS</t>
  </si>
  <si>
    <t>TOTAL PREY</t>
  </si>
  <si>
    <t>TOTAL VESSELS</t>
  </si>
  <si>
    <t>TOTAL MONITORING AND ACCOUNTABILITY</t>
  </si>
  <si>
    <t>TOTAL CLIMATE CHANGE</t>
  </si>
  <si>
    <t>TOTAL FUTURE GROWTH</t>
  </si>
  <si>
    <t>Pinniped Management in Columbia River</t>
  </si>
  <si>
    <t>Correction of Fish Barrier Culverts</t>
  </si>
  <si>
    <t>Duckabush Estuary PSNERP GI Projects – Large-Scale Nearshore Restoration</t>
  </si>
  <si>
    <t>See agency budgets</t>
  </si>
  <si>
    <t xml:space="preserve">Salish Sea Marine Mammal Surveys </t>
  </si>
  <si>
    <t>Recreation and Conservation Office</t>
  </si>
  <si>
    <t>THIS FUNDING IS CAPTURED THROUGHOUT OTHER CATEGORIES</t>
  </si>
  <si>
    <t>Hybrid Electric Olympic Class (144 auto) Vessel #5</t>
  </si>
  <si>
    <t>Hybrid Electric Olympic Class (144 auto) Vessels #6, #7, #8, #9</t>
  </si>
  <si>
    <t>Vessel and Terminal Electrification</t>
  </si>
  <si>
    <t>This project will convert two Jumbo Mark ll vessels from diesel to electric hybrid with the same benefits as newly built vessels.  The project will also electrify up to eight terminals so the vessels can be charged.</t>
  </si>
  <si>
    <t>Conservation Commission</t>
  </si>
  <si>
    <t>See Ecology's budget for climate change pieces related to Green House gas reductions</t>
  </si>
  <si>
    <t>Funding to reduce oil spill threats, toxic cleanup, and (in some cases) compensation for impacts to fish and wildlife. Includes funding for a pilot study, deterrence deployment, and GIS consulting for deterrence.</t>
  </si>
  <si>
    <t>Hood Canal Bridge</t>
  </si>
  <si>
    <t>Washington Coast Restoration and Resiliency Initative</t>
  </si>
  <si>
    <t>Snake River Barging</t>
  </si>
  <si>
    <t>Reintroduction</t>
  </si>
  <si>
    <t>Office of Financial Management</t>
  </si>
  <si>
    <t>Reforestation</t>
  </si>
  <si>
    <t>Adaptive Management Report 2022</t>
  </si>
  <si>
    <t>Ferry Electrification</t>
  </si>
  <si>
    <t>Drought preparedness and response</t>
  </si>
  <si>
    <t>Puget Sound Partnership</t>
  </si>
  <si>
    <r>
      <t>We need bold action to avoid a collapse of fish, wildlife, and ecosystems in Washington. Ongoing habitat loss and degradation, increasing effects of climate change, and growing risks of disease and invasive species threaten the state’s biodiversity. Continued biodiversity loss puts our own health and wellbeing at risk, along with unprecedented cultural, economic, and socio-political impacts.</t>
    </r>
    <r>
      <rPr>
        <i/>
        <sz val="11"/>
        <color rgb="FF323130"/>
        <rFont val="Calibri"/>
        <family val="2"/>
        <scheme val="minor"/>
      </rPr>
      <t xml:space="preserve"> </t>
    </r>
    <r>
      <rPr>
        <sz val="11"/>
        <color rgb="FF323130"/>
        <rFont val="Calibri"/>
        <family val="2"/>
        <scheme val="minor"/>
      </rPr>
      <t>Requested funding will allow the Washington Department of Fish and Wildlife to implement the State Wildlife Action Plan and other efforts to have healthier fish and wildlife populations, improved and connected habitats, lasting natural benefits for people, and ongoing recreational and educational opportunities.</t>
    </r>
  </si>
  <si>
    <t>Transportion</t>
  </si>
  <si>
    <t>Riparian Grant Program</t>
  </si>
  <si>
    <t>Transportation budget for ferries and fish passage injunction</t>
  </si>
  <si>
    <t>Quiet Sound</t>
  </si>
  <si>
    <t>Climate Response Strategy</t>
  </si>
  <si>
    <t>Net Ecological Gain Framework</t>
  </si>
  <si>
    <t>Washington State Parks</t>
  </si>
  <si>
    <t>Statewide Fish Barrier Removals</t>
  </si>
  <si>
    <t>Riparian Buffer Coordination</t>
  </si>
  <si>
    <t>Salmon Habitat Projects</t>
  </si>
  <si>
    <t>Ocean Acidification Response</t>
  </si>
  <si>
    <t>Kelp Conservation</t>
  </si>
  <si>
    <t>Puget Sound Shoreline Survey</t>
  </si>
  <si>
    <t>Climate Response Strategy and Planning</t>
  </si>
  <si>
    <t>Puget Sound Kelp Recovery</t>
  </si>
  <si>
    <t>Tire Clean Up</t>
  </si>
  <si>
    <t>TOTAL SRKW RELATED BUDGET</t>
  </si>
  <si>
    <t>Agriculture Science Program</t>
  </si>
  <si>
    <t>Helping Local Governments Recovery Salmon</t>
  </si>
  <si>
    <t>State Parks</t>
  </si>
  <si>
    <t>Clean Vessel Act Grant Program</t>
  </si>
  <si>
    <t>NEW 2022 ACTION TO BENEFIT PREY: Harvest monitoring and compliance, Governor's 2022 supplemental budget</t>
  </si>
  <si>
    <t>Salmon and Steelhead Monitoring</t>
  </si>
  <si>
    <t>Topic</t>
  </si>
  <si>
    <t>Recommendation 45: Mitigate the impacts of a changing climate by accelerating and increasing action to increase the resiliency and vittality of salmon populations and the ecosystems on which they depend.</t>
  </si>
  <si>
    <t>Depatment of Ecology</t>
  </si>
  <si>
    <t>Bill Number and Link</t>
  </si>
  <si>
    <t>HB 1138</t>
  </si>
  <si>
    <t>Climate change</t>
  </si>
  <si>
    <t>Permanently fund drought planning and preparation to help communities develop resiliency to the effects of climate change. Implementation funding for Ecology.</t>
  </si>
  <si>
    <t>HB 1170</t>
  </si>
  <si>
    <t>Commerce</t>
  </si>
  <si>
    <t>HB 1181</t>
  </si>
  <si>
    <t>Requires local governments to plan for climate resiliency while reducing their contributions to the climate crisis. Funding provided to Commerce and other state agencies to support this work.</t>
  </si>
  <si>
    <t>SSB 5433</t>
  </si>
  <si>
    <t>Derelict Aquatic Structures</t>
  </si>
  <si>
    <t>Incentivizes removal of derelict structures found on or above aquatic lands. Funding received to remove the "filthy four."</t>
  </si>
  <si>
    <t>SB 5371</t>
  </si>
  <si>
    <t>Vessel distance and commercial whale watching</t>
  </si>
  <si>
    <t>Increases commercial and recreational vessel distance to 1000 yards. Sets a flat license fee and new enforcement provisions which prioritize outreach and education. New law effective January 1, 2025. Implementation funding for Fish and Wildlife and Parks.</t>
  </si>
  <si>
    <t>Concerning use of toxic chemicals in cosmetic products</t>
  </si>
  <si>
    <t>HB 1047</t>
  </si>
  <si>
    <t>Toxics</t>
  </si>
  <si>
    <t>HB 1085</t>
  </si>
  <si>
    <t>Reducing plastics pollution</t>
  </si>
  <si>
    <t>Survey shorelines</t>
  </si>
  <si>
    <t>Surveying Puget Sound marine shoreline habitat</t>
  </si>
  <si>
    <t>SB 5104</t>
  </si>
  <si>
    <t>SB 5369</t>
  </si>
  <si>
    <t>Reassessing standards for polychlorinated biphenyls in consumer products.</t>
  </si>
  <si>
    <t>HB 1175</t>
  </si>
  <si>
    <t>Financial assurance for petroleum tanks</t>
  </si>
  <si>
    <t>GMA - Salmon habitat</t>
  </si>
  <si>
    <t>Budget</t>
  </si>
  <si>
    <t>Total Southern Resident Killer Whale related</t>
  </si>
  <si>
    <t>Enacted Budget Amont</t>
  </si>
  <si>
    <t>Family Forest Fish Passage Program</t>
  </si>
  <si>
    <r>
      <t>Recommendation 4:</t>
    </r>
    <r>
      <rPr>
        <b/>
        <sz val="12"/>
        <color theme="1"/>
        <rFont val="Franklin Gothic Book"/>
        <family val="2"/>
      </rPr>
      <t xml:space="preserve"> Immediately strengthen protection of Chinook and forage fish habitat through legislation that amends existing statutes, agency rule making and/or agency policy. </t>
    </r>
  </si>
  <si>
    <r>
      <t>Recommendation 5:</t>
    </r>
    <r>
      <rPr>
        <b/>
        <sz val="12"/>
        <color theme="1"/>
        <rFont val="Franklin Gothic Book"/>
        <family val="2"/>
      </rPr>
      <t xml:space="preserve"> Develop incentives to encourage voluntary actions to protect habitat.</t>
    </r>
  </si>
  <si>
    <t xml:space="preserve">Recommendation 35: Conduct research, science and monitoring to inform decision making, adaptive management and implementation of actions to recover Southern Residents. </t>
  </si>
  <si>
    <t>Family Forest Fish Passage Program was established by the Legislature in 2001. This request funds the ongoing program for financial assistance to family forest landowners to correct fish passage barrier, directly correcting 58 culverts over the biennium.</t>
  </si>
  <si>
    <t>Capital budget request for the Fiscal Year 2023-2025 Puget Sound Acquisition and Restoration program, which includes $30,000,000 for regular round projects and ~$39,716,940 for large capital projects.</t>
  </si>
  <si>
    <t xml:space="preserve">Rivers and Habitat Open Space Program acquires perpetual conservation easements from willing private forest landowners to protect riparian open space, especially channel migration zones. There are four elgible easments awaiting funding for this biennium. The Rivers and Habitat Open Space Program includes exploring opportunities to integrate protection restoration and enhancement of salmon habitat. </t>
  </si>
  <si>
    <t>The Forestry Riparian Easement Program is a voluntary program that reimburses landowners for the value of the trees they are required to leave to protect fish habitat. The program provides compensation for a minimum of 50 percent of the timber value and applies to trees adjacent to streams, wetlands, seeps, or unstable slopes.</t>
  </si>
  <si>
    <t xml:space="preserve">Remove tide gates acting as fish barrier.  To complete construction of this project, we are seeking $5 million in 2023-2025 to initiate and complete the construction to remove the barrier, open the spit consistent with historic conditions, and build a new bridge to ensure continued access to the YMCA property.  </t>
  </si>
  <si>
    <t>This request funds aspects of implementation of the watershed-scale salmon recovery plan put forth by the Department of Resources in 2022, including kelp and eelgrass monitoring, large woody debris installations, and fish passage barrier surveys and outreach.</t>
  </si>
  <si>
    <t>Funding through the Salmon Recovery Funding Board specific to riparian areas and grants.</t>
  </si>
  <si>
    <t>Specific projects funded, Upper Quinault, Spring Creek, Skagit County, LaCenter.</t>
  </si>
  <si>
    <t>Salmon Recovery Funding Request through the Salmon Recovery Funding Board</t>
  </si>
  <si>
    <t>This includes project funds, funding for the Recreation and Conservation Office administration, Lead Entity capacity, Regional Fisheries Enhancement Group project planning costs, and request authority to spend up to $75 million in Pacific Coastal Salmon Recovery Fund funds.</t>
  </si>
  <si>
    <t>Funding for coastal restroation projects.</t>
  </si>
  <si>
    <t>Fish Passage solutions.</t>
  </si>
  <si>
    <t>Reforestation strategy.</t>
  </si>
  <si>
    <t>Correction of Fish Barrier Culverts.</t>
  </si>
  <si>
    <t>Riparian Coordinator.</t>
  </si>
  <si>
    <t>Local Capacity for Lead Entity Capacity for Salmon Projects</t>
  </si>
  <si>
    <t>The Recreation and Conservation Office will request additional operating funding to support lead entity capacity (a 63 percent increase from the current amount).</t>
  </si>
  <si>
    <t>Current water resources infrastructure, programs, and policies in the Yakima River Basin have not been able to consistently meet the environmental and economic demands that support basin aquatic resources, fish and wildlife habitat, dry-year irrigation, and municipal water supplies. A diverse set of local stakeholders developed the Yakima River Basin Integrated Water Resources Management Plan to provide comprehensive long-term water resources and habitat improvement program to address this situation. Ecology is requesting $50 million to continue implementing this program in cooperation with the U.S. Bureau of Reclamation and local stakeholders. This program will support the regional economy and protect the environment.</t>
  </si>
  <si>
    <t>Ecology is requesting $40 million in new appropriation authority to continue implementing the RCW 90.94 (ESSB 6091) Streamflow Restoration Program. This request will fund projects that include acquiring senior water rights, water conservation, water reuse, stream gaging, groundwater monitoring, and developing natural and constructed infrastructure, for the purpose of improving instream flows statewide. Ecology will deliver additional water supplies to meet the water needs for growing communities and improve stream flow conditions for fish and wildlife.</t>
  </si>
  <si>
    <t>Flooding is the number one natural hazard in Washington State. It has caused more than $2 billion in damages to the state since 1980, with the highly populated areas in western Washington most at risk. In the past, solutions to flooding problems were often out of sync with other ecosystem protection or restoration activities. Floodplain by Design is a floodplain management program that uses an integrated approach to managing our flood-prone areas in the state. It combines flood hazard reduction actions with salmon recovery, habitat restoration, and other benefits to the community. It is a public/private partnership between Ecology, The Nature Conservancy, and Puget Sound Partnership.</t>
  </si>
  <si>
    <t>Ecology is requesting $50 million in new appropriation authority to continue implementing the Columbia River Basin Water Supply Development Program (90.90 RCW). This request will fund projects that are in various stages of completion and provide the Office of Columbia River with resources needed to continue progress in the 2023-2025 biennium. With this request, Ecology will be able to deliver additional water supplies for agricultural purposes, meet the water needs for growing communities, make several existing water uses more efficient, and improve stream flow conditions for fish and wildlife. These investments will help meet priority needs of the water users in the Columbia River Basin.</t>
  </si>
  <si>
    <t>Portion of request for Aquatic Species Restoration Projects.</t>
  </si>
  <si>
    <t>Fund fish passage barrier projects to allow salmon access.</t>
  </si>
  <si>
    <t>Prioritize fish passage barriers and coordinate with state's schedule for corrections.</t>
  </si>
  <si>
    <t>Washington Department of Fish and Wildlife Fish Passage Operations and maintenance</t>
  </si>
  <si>
    <t>Fish Barrier Prioritization</t>
  </si>
  <si>
    <t>Maintain an inventory of the fishways and fish screens and inspect, monitor, maintain, or replace them to keep them in operating condition. Conduct routine inspections and maintenance at Fish Program hatcheries to keep passage and screening structures in operating condition via coordination between Habitat Program, Fish Program, and the Capital &amp; Asset Management Program.</t>
  </si>
  <si>
    <t>Making barrier structures passabel to fish by removal or restoration.</t>
  </si>
  <si>
    <t>Restoring Washington's Biodiversity FULL REQUEST AMOUNT IS $47.6 million</t>
  </si>
  <si>
    <t>Water Irrigation Efficiencies.</t>
  </si>
  <si>
    <t>The Statewide Kelp Forest and Eelgrass Meadow Health and Conservation plan, described in SB 5619 passed in March 2022, tasks the Department of Natural Resources with collaborative creation of a statewide plan to conserve and restore at least 10,000 acres of kelp and eeglrass habitat. This project recognizes the importance of kelp and eelgrass for healthy salmon populations and the important of both forms of marine vegetation to Northwest Native Tribes.</t>
  </si>
  <si>
    <t>Supports critical estuary and salmon restoration in Puget Sound.</t>
  </si>
  <si>
    <t xml:space="preserve">The proposed project is a large-scale estuary restoration effort identified by the Puget Sound Nearshore Ecosystem Restoration Project. A significant amount of the historical wetlands associated with Puget Sound’s 16 largest river deltas have been lost, primarily to diking and filling, which has altered or eliminated native tidal wetland habitat types. Actions to improve sediment transport, channel migration/formation, and fresh and saltwater hydrology will be implemented at these sites to restore the natural processes that create and maintain habitat structure and function. </t>
  </si>
  <si>
    <t xml:space="preserve">This work was funded one time in the 2022 Supplemental budget. One-time funding is requested this biennium to complete rulemaking for fishways, flow, and screening to protect fish passage when rivers and streams are diverted or obstructed for human uses. </t>
  </si>
  <si>
    <t>Fish Passage Rulemaking</t>
  </si>
  <si>
    <t>Riparian Systems assessment.</t>
  </si>
  <si>
    <t>Riparian Assessment</t>
  </si>
  <si>
    <t>Enforce Laws</t>
  </si>
  <si>
    <t>Increase Assistant Attorney General capacity for prosecuting environmental crimes.</t>
  </si>
  <si>
    <t>Statewide Lidar Data Update</t>
  </si>
  <si>
    <t>Riparian Management</t>
  </si>
  <si>
    <t>River migration and stream mapping for salmon.</t>
  </si>
  <si>
    <t>Conservation Reserve Enhancement Program</t>
  </si>
  <si>
    <t>This request is to provide matching state funds for program management and project implementation to continue the Conservation Reserve Enhancement Program with private landowners. The Conservation Reserve Enhancement Program is a federal program administered by the Farm Service Agency, who pays 80 percent of the costs of this program in Washington State. State money funds the remaining 20 percent. This voluntary program addresses degraded habitat for ESA-listed salmon and, in turn, helps orca. Conservation districts develop partnerships with willing farmers and plant native trees and shrubs while removing livestock and agricultural activities from the riparian area of streams on privately owned agricultural land. In the past two decades, the Conservation Reserve Enhancement Program has become the largest riparian restoration program in the state.</t>
  </si>
  <si>
    <t>Additional funding is requested to support county monitoring requirements and Commission reporting requirements. Requested funding continues the Voluntary Stewardship Program cost-share program with private landowners first funded in the Fiscal Year 2022-2023 supplemental budget.</t>
  </si>
  <si>
    <t>To achieve sustainable natural resources and farmland, Washington must engage more residents and landowners in conservation efforts. The total estimated biennial need for this important work is over $24 million, we are requesting $10 million. These services require staff time and funding, and current Conservation Technical Assistance funding only allows a small percentage of landowners to receive the assistance they need to achieve resource stewardship goals. This proposed increase will enable conservation districts to reach a broader cross section of their communities and build voluntary partnerships with far more residents than is possible now. As community engagement grows, districts will be better able to provide the expertise needed to design more farm-friendly and other projects that protect and enhance healthy water, air, and land for all. Conservation districts are trusted, non-regulatory, community-based entities, making them uniquely positioned to develop relationships and provide appropriate site-specific expertise. This could include conservation and farm planning, nutrient management, habitat restoration, urban agriculture and conservation, soil health, local food systems resiliency, range management, or other types of specialized expertise.</t>
  </si>
  <si>
    <t xml:space="preserve">Riparian Conservation </t>
  </si>
  <si>
    <t>Riparian Conservation Grant Program.</t>
  </si>
  <si>
    <t>Riparian and salmon public education.</t>
  </si>
  <si>
    <t xml:space="preserve">This budget request will support increasing operational needs at facilities for current and expanded production. Since the agency will have major expansions occurring every biennium to produce prey for Southern Resident Killer Whales which will result in ongoing operational costs. If not funded, production need will not be met.  </t>
  </si>
  <si>
    <t>NWIFC hatchery operations.</t>
  </si>
  <si>
    <t>Upper Columbia River fish reintroduction above dam.</t>
  </si>
  <si>
    <t xml:space="preserve">Establish a Lead Entity, Spokane Tribe as Coordinator, and Restoration Plan </t>
  </si>
  <si>
    <t>Goal is to increase fish access to historic habitat incuding reintroduction above blocked areas.</t>
  </si>
  <si>
    <t>Electrical Generation</t>
  </si>
  <si>
    <t>Analyze barge transportation options for the Lower Snake River dams.</t>
  </si>
  <si>
    <t>Analyze new electrical generation and transmission for Lower Snake dam removal.</t>
  </si>
  <si>
    <t>Federal Funding for Habitat and Hatcheries</t>
  </si>
  <si>
    <t>A request for ongoing funding to expand efforts to survey the diets of seals and sea lions in the Salish Sea and identify nonlethal management actions to deter them from preying on salmon and steelhead. The work also helps identify important estuaries/rivers where nonlethal deterrents can be used to protect both spawning adult fish and out-migrating smolts from pinniped predation (Governor Inslee’s Southern Resident Task Force Recommendation #12).</t>
  </si>
  <si>
    <t>Funding for populations on the lower Columbia River and its tributaries with the goal of increasing chinook salmon abundance and prey availability for southern resident orcas.</t>
  </si>
  <si>
    <t>Forage Fish Science</t>
  </si>
  <si>
    <t>Funding “Southern Resident Killer Whale Task Force recommendation #15” for forage fish distribution/abundance survey work. Additionally, the data collected from this investment will help support Hydraulic Permit Application authority and shoreline-related construction projects; as having this information will better inform protection levels for nearshore/beach spawning forage fish. There is also a nexus to the food web when forage fish populations are abundant, since salmon feed on forage fish. Although unrelated to the Southern Resident Killer Whale Task Force, please note forage fish are tremendously important to marine foraging birds including ESA-listed marbled murrelet. There are increasing indicators that forage quantity, quality, and distribution are playing a role in further declines in murrelets.</t>
  </si>
  <si>
    <t>Zooplankton Monitoring</t>
  </si>
  <si>
    <t>Supplement a national estuary grant, to fully fund the zooplankton monitoring going forward.</t>
  </si>
  <si>
    <t>New Distance Law</t>
  </si>
  <si>
    <t>Implementation strategy for new distance rules of 1000 yards.</t>
  </si>
  <si>
    <t>Increase Enforcement Officers</t>
  </si>
  <si>
    <t>Increase enforcement officers on the cast who will increase capacity to enforce vessel regulations.</t>
  </si>
  <si>
    <t>Electrification of state ferries.</t>
  </si>
  <si>
    <t>More than 10 billion gallons of oil are transferred to and from vessels on Washington waters, with an average of 12,000 oil transfers each year. Vessel and oil transfer inspections are a prevention tool to help protect the unique and special marine environments of Washington State. However, overtime, Ecology has been unable to meet the need for these inspections. In 2009-2011, Ecology inspected 43 percent of high-risk vessels, but that percentage dropped to a low of 13 percent during the 2017-2019 biennium, before the COVID-19 pandemic decreased the number of vessels in Washington's waters during 2020. This request will provide staff to do an additional 200 vessel inspections and 300-500 more transfer inspections per year.</t>
  </si>
  <si>
    <t>Tug Escort Rulemaking Environmental Impact Statement</t>
  </si>
  <si>
    <t xml:space="preserve">In 2019, ESHB 1578 directed the Board of Pilotage Commissioners to adopt tug escort rules by December 31, 2025. Ecology signed an interagency agreement with BPC to lead the rulemaking process and to conduct required regulatory analyses. Funding was provided for Ecology to conduct rulemaking, but the need for an Environmental Impact Statement was indeterminate at that time. Our final fiscal note for ESHB 1578 stated that, if an Environmental Impact Statement were needed, we would request funding to support that work at the appropriate time. Rulemaking and the SEPA process will begin in early 2023, and implementing other sections of the bill indicate that an Environmental Impact Statement will likely be needed. This request will provide the staff and funding to complete an Environmental Impact Statement concurrent with developing rule language. </t>
  </si>
  <si>
    <t>Reduce Oil Spill Threats</t>
  </si>
  <si>
    <t>Program is requesting $6.5 million to continue the Product Replacement Program in the 2023-2025 biennium, by collaborating with local government partners, provides financial incentives to businesses to remove or replace the worst chemicals through technology and infrastructure upgrades, BMPs, disposal programs, and use of safer chemicals.</t>
  </si>
  <si>
    <t>For 80 years, a slow-moving landslide from Sumas Mountain in the Swift Creek watershed has carried large volumes of slide debris into the stream and floodplain below. This material – contaminated with naturally occurring asbestos and heavy metals – fills and chokes the stream channel, causing serious flooding and sediment deposits in surrounding settled and agricultural areas. Additional funding is needed for the Swift Creek project to mitigate impacts and meet the state’s commitment to help Whatcom County resolve this long-standing and chronic threat to public safety, property, human health, and the environment. These funds will be used to continue implementation of the Swift Creek Action Plan, a long-term, comprehensive series of flood control and sediment management features. This project enables Whatcom County to pursue active flood control measures and management strategies including periodic dredging, enhancing and maintaining levees, constructing stream traps and settlement basins, and repositories for long-term isolation and storage of sediments.</t>
  </si>
  <si>
    <t>Derelict Structures and Restoration</t>
  </si>
  <si>
    <t>This request funds removal of derelict structures which impact salmon populations as they reduce water quality by releasing pollution, diminish habitat quality by reducing aquatic vegetation, create environmental safety hazards, and create cover that serves as a habitat for predatory fish.</t>
  </si>
  <si>
    <t>Tire clean up in Puget Sound.</t>
  </si>
  <si>
    <t>Apply Best Management Practices and conduct/partner in research to improve stormwater quality and reduce pollutants in stormwater entering surface waters.</t>
  </si>
  <si>
    <t>Urban stormwater is a significant source of water pollution and can be a public health concern. When mixed with domestic and industrial wastewater in combined sewers, stormwater can also contribute to combined sewer overflows during heavy storm events. This request will leverage new federal funding available through the Bipartisan Infrastructure Law for a new grant program to fund essential municipal infrastructure projects designed to address water quality and public health impacts caused by urban stormwater and combined sewer overflows.</t>
  </si>
  <si>
    <t>Ecology manages the Remedial Action Grant program to help local governments clean up contaminated sites in Washington. This request will fund pass-through grants for ready-to-proceed projects and actual spending requirements for the 2023-2025 biennium. Remedial Action Grants support cleanup at contaminated industrial sites that impact the air, land, and water resources of the state, and continued cleanup of Puget Sound. This grant funding will protect public and environmental health, create jobs, promote economic redevelopment by allowing contaminated properties to be redeveloped, and leverage local match funding for this work.</t>
  </si>
  <si>
    <t>This budget request will support Phase 2 of the pilot, providing technical assistance and funding though a competitive grant process to assist between 8 and 12 communities as they work through the assessment and project development process described in the Department of Commerce's Guidebook. Completion of this phase will qualify participants for pilot project implementation funding in future biennia during Phase 3 of the pilot.</t>
  </si>
  <si>
    <t xml:space="preserve">Ecology’s Stormwater Financial Assistance Program provides grants to public entities to finance stormwater retrofit projects that treat polluted stormwater in priority areas throughout the state. Stormwater Financial Assistance Program funding will be awarded through an integrated competitive rating and ranking process to ensure projects provide good water quality value and address problems from existing urban development. This request for $75 million will fund work accomplished by local governments to help reduce toxics and other pollution from entering our waterways and protect our marine waters, estuaries, lakes, rivers, and groundwater resources. </t>
  </si>
  <si>
    <t xml:space="preserve">The Washington State Water Pollution Control Revolving Account, established under Chapter 90.50A RCW, implemented the loan program to provide low-interest loans to local governments, special purpose districts, and recognized tribes for high-priority water quality projects statewide. Ecology uses these funds to finance planning, designing, acquiring, constructing, and improving water pollution control facilities and for related nonpoint source activities that help meet state and federal water pollution control requirements. </t>
  </si>
  <si>
    <t>Since 2000, the number of individual industrial discharge permits managed by Ecology's Water Quality Program has increased from 88 to 421 currently (350 percent increase), while staffing to manage this workload has only increased by 25 percent over that same timeframe. Fourty-four percent of these permits are currently expired, and need to be reissued. This request will support an additional 10 FTEs to manage the increased workload and bring the permit to staff ratio from 33.4 per FTE to a more manageable 20 permits per FTE. This request will also provide funding to increase staff needed to manage sand and gravel permits, industrial general permits, stormwater general permits, provide coordinating statewide permitting policy support, and assist with publications, outreach, accessibility, and Title VI requirements related to our water quality permits.</t>
  </si>
  <si>
    <t>While state law authorizes Ecology to regulate the transfer and storage of oil-based marine fuels, we do not currently have authority to regulate non-oil marine fuels, which represent an emerging market in response to the International Marine Organization’s recent adoption of requirements for lower carbon fuels for commercial vessels. These new fuels may present significant risks, but we do not yet have the information necessary to inform policy changes needed to reduce these risks. Additionally, federal regulations are sparse, and do not cover most alternative fuels. This request will support a one-time study to determine the risks associated with these new fuels, and the potential statutory and/or policy changes needed to regulate these transfers.</t>
  </si>
  <si>
    <t>Emerging Toxics in Chinook and Southern Resident Killer Whales</t>
  </si>
  <si>
    <t xml:space="preserve">Endangered Southern Resident Orcas and their prey (including threatened Chinook salmon) suffer from poor survival and reproductive impairment from consuming  prey contaminated with toxic chemicals. We propose to establish a program at the Department of Fish and Wildlife to track Contaminants of Emerging Concern in the orca/salmon food web. This work leverages the Department of Fish and Wildlife's existing long-term toxics monitoring program by adding funds to analyze Contaminants of Emerging Concern in tissue samples already collected. The primary outcome of this work is to accelerate recovery and protection of endangered orcas and threatened Chinook salmon by identifying the location and sources of Contaminants of Emerging Concern exposure, necessary information to guide conservation measures to reduce toxic chemicals in Puget Sound.  </t>
  </si>
  <si>
    <t>Climate Resiliency</t>
  </si>
  <si>
    <t>Analysis of Greenhouse Gas Emissions laws.</t>
  </si>
  <si>
    <t>Streamflow Policy Support</t>
  </si>
  <si>
    <t>Climate Response Strategy.</t>
  </si>
  <si>
    <t>Drought preparedness and response.</t>
  </si>
  <si>
    <t>Growth Management Act update for climate resiliency.</t>
  </si>
  <si>
    <t>This proposal guarantees the Department of Fish and Wildlife is able to effectively participate in the water resource management discussions occurring around the state (e.g., assessing mitigation adequacy, climate change impacts, drought response and preparedness, water banking, trust water rights, instream flow rulemaking, future water right adjudications). This will benefit salmon recovery, orca recovery, and ameliorate climate change impacts. This one-time budget request builds on work currently underway and funded in the 2021-2023 biennium.</t>
  </si>
  <si>
    <t>Technical capacity for climate resiliency strategy and planning.</t>
  </si>
  <si>
    <t>Seed plant capital construction request and Webster expansion major capital design request. Funding for one FTE for one million acres of land by 2040 agency reforestation strategy, one FTE for mapping, and contracting services to map areas of need, engage stakeholders, and conduct ecological assessments.</t>
  </si>
  <si>
    <t>Currently, a majority (62 percent) of water quality discharge permits for municipal wastewater treatment plants are expired, or will expire this year. Ecology's Water Quality Program made a commitment to reduce this backlog, in conjunction with the passage of SB 5585 in 2022, which removed the permit fee cap for municipal wastewater treatment plants. As part of revising its permit fee rule, Chapter 173-224 WAC, for 2023-2025, the program will propose a fee increase for these permits. This request will provide appropriation authority, supported by the planned fee increase, for the additional staff needed to address the permit backlog.</t>
  </si>
  <si>
    <t>Develop framework for Net Ecological Gain.</t>
  </si>
  <si>
    <t>Ferry vessels use large amounts of diesel fuel. This project will build a vessel that will use 95 percent less diesel fuel by using electricity to power the boats.</t>
  </si>
  <si>
    <t>Funding for Fish Passage in Injunction Area</t>
  </si>
  <si>
    <t>Funding for fish passage in injunction area.</t>
  </si>
  <si>
    <t>2023-2025 Orca Task Force Related Passed Legislation</t>
  </si>
  <si>
    <t>2023-2025 Requested Budget Orca Task Force Related Draft</t>
  </si>
  <si>
    <t xml:space="preserve">Survey Puget Sound marine shoreline habitat using marine oblique aerial and on-the-water imagery. This draft is similar to E2SSB 5885 which died last session (pre-file eliminates an amendment requiring Hydraulic Project Approvals to upgrade marine structures to higher standards). The draft bill directs Ecology to make data publicly available by June 30, 2024 (I believe that is consistent with the Department of Fish and Wildlife's freshwater riparian systems assessment funded in the supplemental). </t>
  </si>
  <si>
    <r>
      <t>Recommendation 4:</t>
    </r>
    <r>
      <rPr>
        <b/>
        <sz val="12"/>
        <color theme="1"/>
        <rFont val="Franklin Gothic Book"/>
        <family val="2"/>
      </rPr>
      <t xml:space="preserve"> Strengthen protection of Chinook and forage fish habitat through legislation that amends existing statutes, agency rulemaking, and/or agency policy.</t>
    </r>
  </si>
  <si>
    <r>
      <t xml:space="preserve">Recommendation 5: </t>
    </r>
    <r>
      <rPr>
        <b/>
        <sz val="12"/>
        <color theme="1"/>
        <rFont val="Franklin Gothic Book"/>
        <family val="2"/>
      </rPr>
      <t>Develop incentives to encourage voluntary actions to protect habitat.</t>
    </r>
  </si>
  <si>
    <t>Protecting Southern Resident Killer Whale from vessels</t>
  </si>
  <si>
    <t>Prohibits the use of toxic chemicals found in cosmetic and personal care products.</t>
  </si>
  <si>
    <t>Adds new sections to the state toxic control act to address toxic substances control act standard for inadvertent polychlorinated biphenyls. The standards do not reflect current science on limits needed to protect human health and the environment and is overdue for revision.</t>
  </si>
  <si>
    <t>Amends the Recycling, Waste, and Litter Reduction Act to reduce unnecessary plastic waste and sources of plastic pollution in the environment including (1) Single-use plastic water bottles, (2) The small plastic containers, wrappers, and packaging for personal health and beauty products, often provided in lodging establishments; and (3) Floating extruded or expanded plastic foam structures, which frequently degrade in the environment and contribute to small and microplastic pollution of marine and shoreline environments.</t>
  </si>
  <si>
    <t>Derelict vessel removal</t>
  </si>
  <si>
    <t>Directs the Pollution Liability Insurance Agency to establish and
administer a state financial assurance program for owners and operators of petroleum underground storage tanks.</t>
  </si>
  <si>
    <t>Ecology requested legislation to direct climate strategy update, strengthen requirements for agencies considering climate impacts in agency efforts, and improve cross-agency coordination and reporting on climate resilience activities. Implementation funding for Ecology and several partner agencies.</t>
  </si>
  <si>
    <t>Improving state's response to climate change by updating state's planning framework</t>
  </si>
  <si>
    <t>Recommendation 9: Establish a stakeholder process to discuss potential breaching or removal of the Snake River dams for the benefit of SRKW.</t>
  </si>
  <si>
    <t>Washington Department of Fish and Wildlife is already experiencing climate change impacts, which will worsen over the coming decades. This package prioritizes investment based on a strategic assessment of climate-related resource management challenges and existing and emerging opportunities. Building climate resilience requires moving beyond risk assessment to identify, evaluate, implement, and learn from response actions. This package will increase capacity to continue to fulfill four aspects of the Department’s mission that are vulnerable to climate change: (1) guide species recovery efforts, (2) provide harvest and recreation opportunities, (3) provide technical assistance, permitting, and planning support, and (4) manage agency lands and infrastructure.</t>
  </si>
  <si>
    <t>Building a Climate-Resilient Department of Fish and Wildlife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</si>
</sst>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2" formatCode="_(&quot;$&quot;* #,##0_);_(&quot;$&quot;* \(#,##0\);_(&quot;$&quot;* &quot;-&quot;_);_(@_)"/>
    <numFmt numFmtId="44" formatCode="_(&quot;$&quot;* #,##0.00_);_(&quot;$&quot;* \(#,##0.00\);_(&quot;$&quot;* &quot;-&quot;??_);_(@_)"/>
    <numFmt numFmtId="164" formatCode="_([$$-409]* #,##0_);_([$$-409]* \(#,##0\);_([$$-409]* &quot;-&quot;_);_(@_)"/>
    <numFmt numFmtId="165" formatCode="&quot;$&quot;#,##0"/>
  </numFmts>
  <fonts count="4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11"/>
      <color theme="1"/>
      <name val="Franklin Gothic Book"/>
      <family val="2"/>
    </font>
    <font>
      <sz val="11"/>
      <color theme="1"/>
      <name val="Franklin Gothic Book"/>
      <family val="2"/>
    </font>
    <font>
      <b/>
      <sz val="11"/>
      <name val="Franklin Gothic Book"/>
      <family val="2"/>
    </font>
    <font>
      <u val="singleAccounting"/>
      <sz val="11"/>
      <color theme="4" tint="-0.499984740745262"/>
      <name val="Franklin Gothic Book"/>
      <family val="2"/>
    </font>
    <font>
      <b/>
      <sz val="12"/>
      <name val="Franklin Gothic Book"/>
      <family val="2"/>
    </font>
    <font>
      <sz val="12"/>
      <color theme="1"/>
      <name val="Franklin Gothic Book"/>
      <family val="2"/>
    </font>
    <font>
      <b/>
      <sz val="12"/>
      <color theme="1"/>
      <name val="Franklin Gothic Book"/>
      <family val="2"/>
    </font>
    <font>
      <b/>
      <sz val="10"/>
      <color theme="1"/>
      <name val="Mistral"/>
      <family val="4"/>
    </font>
    <font>
      <sz val="10"/>
      <color theme="1"/>
      <name val="Franklin Gothic Book"/>
      <family val="2"/>
    </font>
    <font>
      <b/>
      <sz val="36"/>
      <color theme="0"/>
      <name val="Mistral"/>
      <family val="4"/>
    </font>
    <font>
      <sz val="11"/>
      <name val="Franklin Gothic Book"/>
      <family val="2"/>
    </font>
    <font>
      <sz val="10"/>
      <name val="Franklin Gothic Book"/>
      <family val="2"/>
    </font>
    <font>
      <sz val="9"/>
      <color theme="1"/>
      <name val="Calibri"/>
      <family val="2"/>
      <scheme val="minor"/>
    </font>
    <font>
      <b/>
      <sz val="12"/>
      <color theme="0"/>
      <name val="Franklin Gothic Book"/>
      <family val="2"/>
    </font>
    <font>
      <b/>
      <sz val="12"/>
      <color theme="0"/>
      <name val="Calibri"/>
      <family val="2"/>
      <scheme val="minor"/>
    </font>
    <font>
      <sz val="9"/>
      <color rgb="FF575757"/>
      <name val="Calibri"/>
      <family val="2"/>
      <scheme val="minor"/>
    </font>
    <font>
      <b/>
      <sz val="9"/>
      <color theme="1"/>
      <name val="Calibri"/>
      <family val="2"/>
      <scheme val="minor"/>
    </font>
    <font>
      <sz val="9"/>
      <name val="Calibri"/>
      <family val="2"/>
      <scheme val="minor"/>
    </font>
    <font>
      <sz val="11"/>
      <color theme="1"/>
      <name val="Calibri"/>
      <family val="2"/>
    </font>
    <font>
      <u/>
      <sz val="11"/>
      <color theme="4" tint="-0.499984740745262"/>
      <name val="Calibri"/>
      <family val="2"/>
    </font>
    <font>
      <b/>
      <sz val="10"/>
      <color theme="0"/>
      <name val="Franklin Gothic Book"/>
      <family val="2"/>
    </font>
    <font>
      <b/>
      <sz val="10"/>
      <color theme="1"/>
      <name val="Franklin Gothic Book"/>
      <family val="2"/>
    </font>
    <font>
      <u/>
      <sz val="11"/>
      <color theme="4" tint="-0.499984740745262"/>
      <name val="Calibri"/>
      <family val="2"/>
      <scheme val="minor"/>
    </font>
    <font>
      <sz val="11"/>
      <name val="Calibri"/>
      <family val="2"/>
      <scheme val="minor"/>
    </font>
    <font>
      <sz val="11"/>
      <color rgb="FF000000"/>
      <name val="Calibri"/>
      <family val="2"/>
      <scheme val="minor"/>
    </font>
    <font>
      <sz val="11"/>
      <color rgb="FF323130"/>
      <name val="Calibri"/>
      <family val="2"/>
      <scheme val="minor"/>
    </font>
    <font>
      <b/>
      <sz val="11"/>
      <color theme="0"/>
      <name val="Calibri"/>
      <family val="2"/>
      <scheme val="minor"/>
    </font>
    <font>
      <b/>
      <sz val="9"/>
      <color theme="0"/>
      <name val="Calibri"/>
      <family val="2"/>
      <scheme val="minor"/>
    </font>
    <font>
      <b/>
      <sz val="10"/>
      <color theme="0"/>
      <name val="Calibri"/>
      <family val="2"/>
      <scheme val="minor"/>
    </font>
    <font>
      <b/>
      <sz val="11"/>
      <color theme="1"/>
      <name val="Calibri"/>
      <family val="2"/>
    </font>
    <font>
      <b/>
      <sz val="11"/>
      <name val="Calibri"/>
      <family val="2"/>
      <scheme val="minor"/>
    </font>
    <font>
      <i/>
      <sz val="11"/>
      <color rgb="FF323130"/>
      <name val="Calibri"/>
      <family val="2"/>
      <scheme val="minor"/>
    </font>
    <font>
      <sz val="16"/>
      <color theme="0"/>
      <name val="Calibri"/>
      <family val="2"/>
      <scheme val="minor"/>
    </font>
    <font>
      <b/>
      <sz val="16"/>
      <color theme="0"/>
      <name val="Calibri"/>
      <family val="2"/>
      <scheme val="minor"/>
    </font>
    <font>
      <sz val="16"/>
      <color theme="1"/>
      <name val="Calibri"/>
      <family val="2"/>
      <scheme val="minor"/>
    </font>
    <font>
      <u/>
      <sz val="11"/>
      <color theme="10"/>
      <name val="Calibri"/>
      <family val="2"/>
      <scheme val="minor"/>
    </font>
    <font>
      <u/>
      <sz val="11"/>
      <color theme="4" tint="-0.499984740745262"/>
      <name val="Franklin Gothic Book"/>
      <family val="2"/>
    </font>
    <font>
      <u/>
      <sz val="9"/>
      <color theme="4" tint="-0.499984740745262"/>
      <name val="Calibri"/>
      <family val="2"/>
      <scheme val="minor"/>
    </font>
    <font>
      <b/>
      <u/>
      <sz val="11"/>
      <color theme="10"/>
      <name val="Calibri"/>
      <family val="2"/>
      <scheme val="minor"/>
    </font>
    <font>
      <sz val="12"/>
      <color theme="0"/>
      <name val="Calibri"/>
      <family val="2"/>
      <scheme val="minor"/>
    </font>
    <font>
      <sz val="12"/>
      <color theme="0"/>
      <name val="Franklin Gothic Book"/>
      <family val="2"/>
    </font>
  </fonts>
  <fills count="14">
    <fill>
      <patternFill patternType="none"/>
    </fill>
    <fill>
      <patternFill patternType="gray125"/>
    </fill>
    <fill>
      <patternFill patternType="solid">
        <fgColor theme="0" tint="-0.499984740745262"/>
        <bgColor indexed="64"/>
      </patternFill>
    </fill>
    <fill>
      <patternFill patternType="solid">
        <fgColor rgb="FF519CDB"/>
        <bgColor indexed="64"/>
      </patternFill>
    </fill>
    <fill>
      <patternFill patternType="solid">
        <fgColor rgb="FF73BFBB"/>
        <bgColor indexed="64"/>
      </patternFill>
    </fill>
    <fill>
      <patternFill patternType="solid">
        <fgColor rgb="FF24787D"/>
        <bgColor indexed="64"/>
      </patternFill>
    </fill>
    <fill>
      <patternFill patternType="solid">
        <fgColor rgb="FFBABE56"/>
        <bgColor indexed="64"/>
      </patternFill>
    </fill>
    <fill>
      <patternFill patternType="solid">
        <fgColor rgb="FFAFAF9D"/>
        <bgColor indexed="64"/>
      </patternFill>
    </fill>
    <fill>
      <patternFill patternType="solid">
        <fgColor rgb="FF5C6C55"/>
        <bgColor indexed="64"/>
      </patternFill>
    </fill>
    <fill>
      <patternFill patternType="solid">
        <fgColor theme="4" tint="-0.249977111117893"/>
        <bgColor indexed="64"/>
      </patternFill>
    </fill>
    <fill>
      <patternFill patternType="solid">
        <fgColor theme="0"/>
        <bgColor indexed="64"/>
      </patternFill>
    </fill>
    <fill>
      <patternFill patternType="solid">
        <fgColor theme="2" tint="-0.499984740745262"/>
        <bgColor indexed="64"/>
      </patternFill>
    </fill>
    <fill>
      <patternFill patternType="solid">
        <fgColor rgb="FF00B0F0"/>
        <bgColor indexed="64"/>
      </patternFill>
    </fill>
    <fill>
      <patternFill patternType="solid">
        <fgColor theme="9"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41" fillId="0" borderId="0" applyNumberFormat="0" applyFill="0" applyBorder="0" applyAlignment="0" applyProtection="0"/>
  </cellStyleXfs>
  <cellXfs count="247">
    <xf numFmtId="0" fontId="0" fillId="0" borderId="0" xfId="0"/>
    <xf numFmtId="0" fontId="5" fillId="0" borderId="0" xfId="0" applyFont="1" applyAlignment="1">
      <alignment horizontal="left"/>
    </xf>
    <xf numFmtId="0" fontId="7" fillId="0" borderId="0" xfId="0" applyFont="1" applyAlignment="1">
      <alignment horizontal="left"/>
    </xf>
    <xf numFmtId="0" fontId="4" fillId="0" borderId="0" xfId="0" applyFont="1" applyAlignment="1">
      <alignment horizontal="left" wrapText="1"/>
    </xf>
    <xf numFmtId="0" fontId="7" fillId="0" borderId="0" xfId="0" applyFont="1" applyAlignment="1">
      <alignment horizontal="left" vertical="top"/>
    </xf>
    <xf numFmtId="0" fontId="2" fillId="0" borderId="0" xfId="0" applyFont="1" applyAlignment="1">
      <alignment horizontal="left" wrapText="1"/>
    </xf>
    <xf numFmtId="0" fontId="6" fillId="0" borderId="0" xfId="0" applyFont="1" applyAlignment="1">
      <alignment horizontal="left" vertical="top"/>
    </xf>
    <xf numFmtId="0" fontId="11" fillId="0" borderId="0" xfId="0" applyFont="1" applyAlignment="1">
      <alignment horizontal="left"/>
    </xf>
    <xf numFmtId="0" fontId="12" fillId="0" borderId="0" xfId="0" applyFont="1" applyAlignment="1">
      <alignment horizontal="left"/>
    </xf>
    <xf numFmtId="0" fontId="6" fillId="0" borderId="0" xfId="0" applyFont="1" applyAlignment="1">
      <alignment horizontal="left"/>
    </xf>
    <xf numFmtId="0" fontId="3" fillId="0" borderId="0" xfId="0" applyFont="1" applyAlignment="1">
      <alignment horizontal="left"/>
    </xf>
    <xf numFmtId="0" fontId="14" fillId="0" borderId="0" xfId="0" applyFont="1" applyAlignment="1">
      <alignment horizontal="left"/>
    </xf>
    <xf numFmtId="0" fontId="18" fillId="0" borderId="0" xfId="0" applyFont="1" applyAlignment="1">
      <alignment horizontal="left"/>
    </xf>
    <xf numFmtId="0" fontId="24" fillId="0" borderId="1" xfId="0" applyFont="1" applyBorder="1" applyAlignment="1">
      <alignment horizontal="left" vertical="top" wrapText="1"/>
    </xf>
    <xf numFmtId="0" fontId="25" fillId="0" borderId="1" xfId="0" applyFont="1" applyBorder="1" applyAlignment="1">
      <alignment horizontal="left" vertical="top" wrapText="1"/>
    </xf>
    <xf numFmtId="0" fontId="18" fillId="0" borderId="1" xfId="0" applyFont="1" applyBorder="1" applyAlignment="1">
      <alignment horizontal="left" vertical="top" wrapText="1"/>
    </xf>
    <xf numFmtId="0" fontId="14" fillId="0" borderId="1" xfId="0" applyFont="1" applyBorder="1" applyAlignment="1">
      <alignment horizontal="left" vertical="top"/>
    </xf>
    <xf numFmtId="6" fontId="14" fillId="0" borderId="1" xfId="1" applyNumberFormat="1" applyFont="1" applyFill="1" applyBorder="1" applyAlignment="1">
      <alignment horizontal="left" vertical="top" wrapText="1"/>
    </xf>
    <xf numFmtId="0" fontId="21" fillId="0" borderId="1" xfId="0" applyFont="1" applyBorder="1" applyAlignment="1">
      <alignment vertical="top" wrapText="1"/>
    </xf>
    <xf numFmtId="0" fontId="7" fillId="0" borderId="1" xfId="0" applyFont="1" applyBorder="1" applyAlignment="1">
      <alignment horizontal="left" vertical="top"/>
    </xf>
    <xf numFmtId="0" fontId="6" fillId="0" borderId="1" xfId="0" applyFont="1" applyBorder="1" applyAlignment="1">
      <alignment horizontal="left" vertical="top" wrapText="1"/>
    </xf>
    <xf numFmtId="0" fontId="22" fillId="0" borderId="1" xfId="0" applyFont="1" applyBorder="1" applyAlignment="1">
      <alignment horizontal="left" vertical="top" wrapText="1"/>
    </xf>
    <xf numFmtId="0" fontId="27" fillId="0" borderId="1" xfId="0" applyFont="1" applyBorder="1" applyAlignment="1">
      <alignment horizontal="left" vertical="top" wrapText="1"/>
    </xf>
    <xf numFmtId="0" fontId="18" fillId="0" borderId="1" xfId="0" applyFont="1" applyBorder="1" applyAlignment="1">
      <alignment horizontal="left" wrapText="1"/>
    </xf>
    <xf numFmtId="0" fontId="16" fillId="0" borderId="1" xfId="0" applyFont="1" applyBorder="1" applyAlignment="1">
      <alignment horizontal="left" vertical="top" wrapText="1"/>
    </xf>
    <xf numFmtId="0" fontId="23" fillId="0" borderId="1" xfId="0" applyFont="1" applyBorder="1" applyAlignment="1">
      <alignment horizontal="left" vertical="top" wrapText="1"/>
    </xf>
    <xf numFmtId="6" fontId="17" fillId="0" borderId="1" xfId="0" applyNumberFormat="1" applyFont="1" applyBorder="1" applyAlignment="1">
      <alignment horizontal="left" vertical="top" wrapText="1"/>
    </xf>
    <xf numFmtId="0" fontId="7" fillId="0" borderId="1" xfId="0" applyFont="1" applyBorder="1" applyAlignment="1">
      <alignment horizontal="left" vertical="top" wrapText="1"/>
    </xf>
    <xf numFmtId="0" fontId="6" fillId="0" borderId="1" xfId="0" applyFont="1" applyBorder="1" applyAlignment="1">
      <alignment horizontal="left" wrapText="1"/>
    </xf>
    <xf numFmtId="0" fontId="0" fillId="0" borderId="1" xfId="0" applyBorder="1" applyAlignment="1">
      <alignment horizontal="left" vertical="top" wrapText="1"/>
    </xf>
    <xf numFmtId="0" fontId="14" fillId="0" borderId="1" xfId="0" applyFont="1" applyBorder="1" applyAlignment="1">
      <alignment horizontal="left" wrapText="1"/>
    </xf>
    <xf numFmtId="42" fontId="14" fillId="0" borderId="1" xfId="1" applyNumberFormat="1" applyFont="1" applyFill="1" applyBorder="1" applyAlignment="1">
      <alignment horizontal="left" wrapText="1"/>
    </xf>
    <xf numFmtId="0" fontId="7" fillId="0" borderId="1" xfId="0" applyFont="1" applyBorder="1" applyAlignment="1">
      <alignment horizontal="left" wrapText="1"/>
    </xf>
    <xf numFmtId="0" fontId="8" fillId="0" borderId="1" xfId="0" applyFont="1" applyBorder="1" applyAlignment="1">
      <alignment horizontal="left" wrapText="1"/>
    </xf>
    <xf numFmtId="42" fontId="9" fillId="0" borderId="1" xfId="1" applyNumberFormat="1" applyFont="1" applyFill="1" applyBorder="1" applyAlignment="1">
      <alignment horizontal="left" vertical="top" wrapText="1"/>
    </xf>
    <xf numFmtId="0" fontId="8" fillId="0" borderId="1" xfId="0" applyFont="1" applyBorder="1" applyAlignment="1">
      <alignment wrapText="1"/>
    </xf>
    <xf numFmtId="0" fontId="28" fillId="0" borderId="1" xfId="0" applyFont="1" applyBorder="1" applyAlignment="1">
      <alignment horizontal="left" vertical="top" wrapText="1"/>
    </xf>
    <xf numFmtId="0" fontId="29" fillId="0" borderId="1" xfId="0" applyFont="1" applyBorder="1" applyAlignment="1">
      <alignment horizontal="left" vertical="top" wrapText="1"/>
    </xf>
    <xf numFmtId="0" fontId="7" fillId="0" borderId="1" xfId="0" applyFont="1" applyBorder="1" applyAlignment="1">
      <alignment wrapText="1"/>
    </xf>
    <xf numFmtId="164" fontId="14" fillId="0" borderId="1" xfId="1" applyNumberFormat="1" applyFont="1" applyFill="1" applyBorder="1" applyAlignment="1">
      <alignment horizontal="left" wrapText="1"/>
    </xf>
    <xf numFmtId="0" fontId="11" fillId="0" borderId="0" xfId="0" applyFont="1" applyAlignment="1">
      <alignment horizontal="left" vertical="top"/>
    </xf>
    <xf numFmtId="0" fontId="0" fillId="0" borderId="1" xfId="0" applyBorder="1" applyAlignment="1">
      <alignment vertical="top" wrapText="1"/>
    </xf>
    <xf numFmtId="0" fontId="5" fillId="0" borderId="0" xfId="0" applyFont="1" applyAlignment="1">
      <alignment horizontal="left" vertical="top"/>
    </xf>
    <xf numFmtId="0" fontId="24" fillId="0" borderId="1" xfId="0" applyFont="1" applyBorder="1" applyAlignment="1">
      <alignment horizontal="left" vertical="top"/>
    </xf>
    <xf numFmtId="0" fontId="0" fillId="0" borderId="1" xfId="0" applyBorder="1" applyAlignment="1">
      <alignment horizontal="left" vertical="top"/>
    </xf>
    <xf numFmtId="0" fontId="3" fillId="0" borderId="1" xfId="0" applyFont="1" applyBorder="1" applyAlignment="1">
      <alignment horizontal="left"/>
    </xf>
    <xf numFmtId="0" fontId="6" fillId="6" borderId="1" xfId="0" applyFont="1" applyFill="1" applyBorder="1" applyAlignment="1">
      <alignment horizontal="left" vertical="top" wrapText="1"/>
    </xf>
    <xf numFmtId="0" fontId="6" fillId="6" borderId="1" xfId="0" applyFont="1" applyFill="1" applyBorder="1" applyAlignment="1">
      <alignment horizontal="left" vertical="top"/>
    </xf>
    <xf numFmtId="0" fontId="6" fillId="10" borderId="0" xfId="0" applyFont="1" applyFill="1" applyAlignment="1">
      <alignment horizontal="left" vertical="top"/>
    </xf>
    <xf numFmtId="0" fontId="7" fillId="0" borderId="1" xfId="0" applyFont="1" applyBorder="1" applyAlignment="1">
      <alignment horizontal="left"/>
    </xf>
    <xf numFmtId="0" fontId="18" fillId="0" borderId="1" xfId="0" applyFont="1" applyBorder="1" applyAlignment="1">
      <alignment horizontal="left"/>
    </xf>
    <xf numFmtId="0" fontId="35" fillId="0" borderId="0" xfId="0" applyFont="1" applyAlignment="1">
      <alignment horizontal="left" vertical="top"/>
    </xf>
    <xf numFmtId="6" fontId="0" fillId="0" borderId="1" xfId="1" applyNumberFormat="1" applyFont="1" applyFill="1" applyBorder="1" applyAlignment="1">
      <alignment horizontal="left" vertical="top" wrapText="1"/>
    </xf>
    <xf numFmtId="0" fontId="36" fillId="0" borderId="1" xfId="0" applyFont="1" applyBorder="1" applyAlignment="1">
      <alignment horizontal="left" vertical="top" wrapText="1"/>
    </xf>
    <xf numFmtId="6" fontId="20" fillId="7" borderId="1" xfId="0" applyNumberFormat="1" applyFont="1" applyFill="1" applyBorder="1" applyAlignment="1">
      <alignment horizontal="left" vertical="top" wrapText="1"/>
    </xf>
    <xf numFmtId="6" fontId="4" fillId="6" borderId="1" xfId="0" applyNumberFormat="1" applyFont="1" applyFill="1" applyBorder="1" applyAlignment="1">
      <alignment horizontal="left" vertical="top" wrapText="1"/>
    </xf>
    <xf numFmtId="165" fontId="20" fillId="5" borderId="1" xfId="1" applyNumberFormat="1" applyFont="1" applyFill="1" applyBorder="1" applyAlignment="1">
      <alignment horizontal="left" vertical="top" wrapText="1"/>
    </xf>
    <xf numFmtId="165" fontId="20" fillId="4" borderId="1" xfId="1" applyNumberFormat="1" applyFont="1" applyFill="1" applyBorder="1" applyAlignment="1">
      <alignment horizontal="left" vertical="top" wrapText="1"/>
    </xf>
    <xf numFmtId="165" fontId="20" fillId="12" borderId="1" xfId="1" applyNumberFormat="1" applyFont="1" applyFill="1" applyBorder="1" applyAlignment="1">
      <alignment horizontal="left" vertical="top" wrapText="1"/>
    </xf>
    <xf numFmtId="6" fontId="24" fillId="0" borderId="1" xfId="1" applyNumberFormat="1" applyFont="1" applyFill="1" applyBorder="1" applyAlignment="1">
      <alignment horizontal="left" vertical="top" wrapText="1"/>
    </xf>
    <xf numFmtId="6" fontId="0" fillId="10" borderId="1" xfId="1" applyNumberFormat="1" applyFont="1" applyFill="1" applyBorder="1" applyAlignment="1">
      <alignment horizontal="left" vertical="top" wrapText="1"/>
    </xf>
    <xf numFmtId="0" fontId="3" fillId="0" borderId="0" xfId="0" applyFont="1" applyAlignment="1">
      <alignment vertical="top"/>
    </xf>
    <xf numFmtId="6" fontId="17" fillId="0" borderId="1" xfId="0" applyNumberFormat="1" applyFont="1" applyBorder="1" applyAlignment="1">
      <alignment vertical="top" wrapText="1"/>
    </xf>
    <xf numFmtId="0" fontId="27" fillId="0" borderId="1" xfId="0" applyFont="1" applyBorder="1" applyAlignment="1">
      <alignment vertical="top" wrapText="1"/>
    </xf>
    <xf numFmtId="0" fontId="6" fillId="0" borderId="1" xfId="0" applyFont="1" applyBorder="1" applyAlignment="1">
      <alignment vertical="top" wrapText="1"/>
    </xf>
    <xf numFmtId="6" fontId="14" fillId="0" borderId="1" xfId="1" applyNumberFormat="1" applyFont="1" applyFill="1" applyBorder="1" applyAlignment="1">
      <alignment vertical="top" wrapText="1"/>
    </xf>
    <xf numFmtId="42" fontId="14" fillId="0" borderId="1" xfId="1" applyNumberFormat="1" applyFont="1" applyFill="1" applyBorder="1" applyAlignment="1">
      <alignment vertical="top" wrapText="1"/>
    </xf>
    <xf numFmtId="0" fontId="6" fillId="6" borderId="1" xfId="0" applyFont="1" applyFill="1" applyBorder="1" applyAlignment="1">
      <alignment vertical="top" wrapText="1"/>
    </xf>
    <xf numFmtId="164" fontId="14" fillId="0" borderId="1" xfId="1" applyNumberFormat="1" applyFont="1" applyFill="1" applyBorder="1" applyAlignment="1">
      <alignment vertical="top" wrapText="1"/>
    </xf>
    <xf numFmtId="6" fontId="29" fillId="0" borderId="1" xfId="0" applyNumberFormat="1" applyFont="1" applyBorder="1" applyAlignment="1">
      <alignment horizontal="left" vertical="top" wrapText="1"/>
    </xf>
    <xf numFmtId="6" fontId="24" fillId="0" borderId="2" xfId="1" applyNumberFormat="1" applyFont="1" applyFill="1" applyBorder="1" applyAlignment="1">
      <alignment horizontal="left" vertical="top" wrapText="1"/>
    </xf>
    <xf numFmtId="0" fontId="6" fillId="10" borderId="0" xfId="0" applyFont="1" applyFill="1" applyAlignment="1">
      <alignment horizontal="left"/>
    </xf>
    <xf numFmtId="0" fontId="3" fillId="0" borderId="1" xfId="0" applyFont="1" applyBorder="1" applyAlignment="1">
      <alignment horizontal="left" vertical="top"/>
    </xf>
    <xf numFmtId="165" fontId="32" fillId="10" borderId="1" xfId="0" applyNumberFormat="1" applyFont="1" applyFill="1" applyBorder="1" applyAlignment="1">
      <alignment horizontal="left" vertical="top" wrapText="1"/>
    </xf>
    <xf numFmtId="0" fontId="5" fillId="10" borderId="1" xfId="0" applyFont="1" applyFill="1" applyBorder="1" applyAlignment="1">
      <alignment horizontal="left"/>
    </xf>
    <xf numFmtId="0" fontId="18" fillId="10" borderId="1" xfId="0" applyFont="1" applyFill="1" applyBorder="1" applyAlignment="1">
      <alignment horizontal="left"/>
    </xf>
    <xf numFmtId="0" fontId="3" fillId="10" borderId="1" xfId="0" applyFont="1" applyFill="1" applyBorder="1" applyAlignment="1">
      <alignment horizontal="left"/>
    </xf>
    <xf numFmtId="0" fontId="3" fillId="10" borderId="1" xfId="0" applyFont="1" applyFill="1" applyBorder="1" applyAlignment="1">
      <alignment vertical="top"/>
    </xf>
    <xf numFmtId="0" fontId="20" fillId="10" borderId="1" xfId="0" applyFont="1" applyFill="1" applyBorder="1" applyAlignment="1">
      <alignment horizontal="left"/>
    </xf>
    <xf numFmtId="0" fontId="33" fillId="10" borderId="1" xfId="0" applyFont="1" applyFill="1" applyBorder="1" applyAlignment="1">
      <alignment horizontal="left"/>
    </xf>
    <xf numFmtId="0" fontId="34" fillId="10" borderId="1" xfId="0" applyFont="1" applyFill="1" applyBorder="1" applyAlignment="1">
      <alignment horizontal="left"/>
    </xf>
    <xf numFmtId="0" fontId="12" fillId="10" borderId="0" xfId="0" applyFont="1" applyFill="1" applyAlignment="1">
      <alignment horizontal="left"/>
    </xf>
    <xf numFmtId="0" fontId="40" fillId="0" borderId="0" xfId="0" applyFont="1" applyAlignment="1">
      <alignment horizontal="left"/>
    </xf>
    <xf numFmtId="0" fontId="2" fillId="0" borderId="0" xfId="0" applyFont="1" applyAlignment="1">
      <alignment horizontal="left" vertical="top"/>
    </xf>
    <xf numFmtId="0" fontId="3" fillId="0" borderId="0" xfId="0" applyFont="1" applyAlignment="1">
      <alignment horizontal="left" vertical="top"/>
    </xf>
    <xf numFmtId="0" fontId="18" fillId="0" borderId="0" xfId="0" applyFont="1" applyAlignment="1">
      <alignment horizontal="left" vertical="top"/>
    </xf>
    <xf numFmtId="0" fontId="4" fillId="0" borderId="0" xfId="0" applyFont="1" applyAlignment="1">
      <alignment horizontal="left" vertical="top"/>
    </xf>
    <xf numFmtId="0" fontId="25" fillId="0" borderId="1" xfId="0" applyFont="1" applyBorder="1" applyAlignment="1">
      <alignment horizontal="left" vertical="top"/>
    </xf>
    <xf numFmtId="0" fontId="18" fillId="0" borderId="1" xfId="0" applyFont="1" applyBorder="1" applyAlignment="1">
      <alignment horizontal="left" vertical="top"/>
    </xf>
    <xf numFmtId="0" fontId="10" fillId="0" borderId="1" xfId="0" applyFont="1" applyBorder="1" applyAlignment="1">
      <alignment horizontal="left" vertical="top"/>
    </xf>
    <xf numFmtId="0" fontId="8" fillId="0" borderId="1" xfId="0" applyFont="1" applyBorder="1" applyAlignment="1">
      <alignment horizontal="left" vertical="top"/>
    </xf>
    <xf numFmtId="0" fontId="7" fillId="0" borderId="0" xfId="0" applyFont="1" applyAlignment="1">
      <alignment horizontal="left" vertical="top" wrapText="1"/>
    </xf>
    <xf numFmtId="0" fontId="6" fillId="0" borderId="1" xfId="0" applyFont="1" applyBorder="1" applyAlignment="1">
      <alignment horizontal="left" vertical="top"/>
    </xf>
    <xf numFmtId="0" fontId="6" fillId="0" borderId="0" xfId="0" applyFont="1" applyAlignment="1">
      <alignment horizontal="left" vertical="top" wrapText="1"/>
    </xf>
    <xf numFmtId="0" fontId="12" fillId="0" borderId="0" xfId="0" applyFont="1" applyAlignment="1">
      <alignment horizontal="left" vertical="top"/>
    </xf>
    <xf numFmtId="0" fontId="14" fillId="0" borderId="0" xfId="0" applyFont="1" applyAlignment="1">
      <alignment horizontal="left" vertical="top"/>
    </xf>
    <xf numFmtId="0" fontId="22" fillId="0" borderId="1" xfId="0" applyFont="1" applyBorder="1" applyAlignment="1">
      <alignment horizontal="left" vertical="top"/>
    </xf>
    <xf numFmtId="0" fontId="42" fillId="0" borderId="1" xfId="0" applyFont="1" applyBorder="1" applyAlignment="1">
      <alignment horizontal="left" vertical="top"/>
    </xf>
    <xf numFmtId="0" fontId="43" fillId="0" borderId="1" xfId="0" applyFont="1" applyBorder="1" applyAlignment="1">
      <alignment horizontal="left" vertical="top"/>
    </xf>
    <xf numFmtId="42" fontId="9" fillId="0" borderId="1" xfId="1" applyNumberFormat="1" applyFont="1" applyFill="1" applyBorder="1" applyAlignment="1">
      <alignment horizontal="left" vertical="top"/>
    </xf>
    <xf numFmtId="0" fontId="21" fillId="0" borderId="1" xfId="0" applyFont="1" applyBorder="1" applyAlignment="1">
      <alignment vertical="top"/>
    </xf>
    <xf numFmtId="0" fontId="8" fillId="0" borderId="1" xfId="0" applyFont="1" applyBorder="1" applyAlignment="1">
      <alignment vertical="top"/>
    </xf>
    <xf numFmtId="164" fontId="18" fillId="0" borderId="1" xfId="1" applyNumberFormat="1" applyFont="1" applyFill="1" applyBorder="1" applyAlignment="1">
      <alignment horizontal="left" vertical="top"/>
    </xf>
    <xf numFmtId="0" fontId="7" fillId="0" borderId="1" xfId="0" applyFont="1" applyBorder="1" applyAlignment="1">
      <alignment vertical="top"/>
    </xf>
    <xf numFmtId="0" fontId="28" fillId="0" borderId="1" xfId="0" applyFont="1" applyBorder="1" applyAlignment="1">
      <alignment horizontal="left" vertical="top"/>
    </xf>
    <xf numFmtId="0" fontId="7" fillId="10" borderId="0" xfId="0" applyFont="1" applyFill="1" applyAlignment="1">
      <alignment horizontal="left" vertical="top"/>
    </xf>
    <xf numFmtId="0" fontId="8" fillId="10" borderId="1" xfId="0" applyFont="1" applyFill="1" applyBorder="1" applyAlignment="1">
      <alignment horizontal="left" vertical="top"/>
    </xf>
    <xf numFmtId="0" fontId="6" fillId="10" borderId="1" xfId="0" applyFont="1" applyFill="1" applyBorder="1" applyAlignment="1">
      <alignment horizontal="left" vertical="top"/>
    </xf>
    <xf numFmtId="0" fontId="19" fillId="5" borderId="1" xfId="0" applyFont="1" applyFill="1" applyBorder="1" applyAlignment="1">
      <alignment horizontal="left" vertical="top" wrapText="1"/>
    </xf>
    <xf numFmtId="0" fontId="5" fillId="0" borderId="1" xfId="0" applyFont="1" applyBorder="1" applyAlignment="1">
      <alignment horizontal="left"/>
    </xf>
    <xf numFmtId="0" fontId="0" fillId="10" borderId="1" xfId="0" applyFill="1" applyBorder="1" applyAlignment="1">
      <alignment horizontal="left" vertical="top" wrapText="1"/>
    </xf>
    <xf numFmtId="6" fontId="0" fillId="0" borderId="1" xfId="0" applyNumberFormat="1" applyBorder="1" applyAlignment="1">
      <alignment horizontal="left" vertical="top"/>
    </xf>
    <xf numFmtId="0" fontId="0" fillId="10" borderId="1" xfId="0" applyFill="1" applyBorder="1" applyAlignment="1">
      <alignment horizontal="left" vertical="top"/>
    </xf>
    <xf numFmtId="0" fontId="29" fillId="10" borderId="1" xfId="0" applyFont="1" applyFill="1" applyBorder="1" applyAlignment="1">
      <alignment horizontal="left" vertical="top" wrapText="1"/>
    </xf>
    <xf numFmtId="0" fontId="0" fillId="0" borderId="1" xfId="0" applyBorder="1" applyAlignment="1">
      <alignment vertical="top"/>
    </xf>
    <xf numFmtId="6" fontId="0" fillId="0" borderId="2" xfId="1" applyNumberFormat="1" applyFont="1" applyFill="1" applyBorder="1" applyAlignment="1">
      <alignment horizontal="left" vertical="top" wrapText="1"/>
    </xf>
    <xf numFmtId="0" fontId="30" fillId="0" borderId="1" xfId="0" applyFont="1" applyBorder="1" applyAlignment="1">
      <alignment horizontal="left" vertical="top" wrapText="1"/>
    </xf>
    <xf numFmtId="0" fontId="2" fillId="10"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165" fontId="0" fillId="0" borderId="1" xfId="0" applyNumberFormat="1" applyBorder="1" applyAlignment="1">
      <alignment horizontal="left" vertical="top" wrapText="1"/>
    </xf>
    <xf numFmtId="165" fontId="0" fillId="0" borderId="1" xfId="0" applyNumberFormat="1" applyBorder="1" applyAlignment="1">
      <alignment vertical="top" wrapText="1"/>
    </xf>
    <xf numFmtId="0" fontId="20" fillId="12" borderId="1" xfId="0" applyFont="1" applyFill="1" applyBorder="1" applyAlignment="1">
      <alignment horizontal="left" vertical="top" wrapText="1"/>
    </xf>
    <xf numFmtId="0" fontId="19" fillId="12" borderId="1" xfId="0" applyFont="1" applyFill="1" applyBorder="1" applyAlignment="1">
      <alignment horizontal="left" vertical="top" wrapText="1"/>
    </xf>
    <xf numFmtId="0" fontId="7" fillId="0" borderId="0" xfId="0" applyFont="1" applyAlignment="1">
      <alignment horizontal="left" vertical="center"/>
    </xf>
    <xf numFmtId="0" fontId="12" fillId="0" borderId="0" xfId="0" applyFont="1" applyAlignment="1">
      <alignment horizontal="left" vertical="center"/>
    </xf>
    <xf numFmtId="42" fontId="0" fillId="0" borderId="1" xfId="1" applyNumberFormat="1" applyFont="1" applyFill="1" applyBorder="1" applyAlignment="1">
      <alignment horizontal="left" vertical="top" wrapText="1"/>
    </xf>
    <xf numFmtId="165" fontId="30" fillId="0" borderId="1" xfId="0" applyNumberFormat="1" applyFont="1" applyBorder="1" applyAlignment="1">
      <alignment horizontal="left" vertical="top"/>
    </xf>
    <xf numFmtId="6" fontId="0" fillId="0" borderId="1" xfId="0" applyNumberFormat="1" applyBorder="1" applyAlignment="1">
      <alignment horizontal="left" vertical="top" wrapText="1"/>
    </xf>
    <xf numFmtId="164" fontId="0" fillId="0" borderId="1" xfId="1" applyNumberFormat="1" applyFont="1" applyFill="1" applyBorder="1" applyAlignment="1">
      <alignment horizontal="left" vertical="top" wrapText="1"/>
    </xf>
    <xf numFmtId="6" fontId="29" fillId="10" borderId="1" xfId="1" applyNumberFormat="1" applyFont="1" applyFill="1" applyBorder="1" applyAlignment="1">
      <alignment horizontal="left" vertical="top" wrapText="1"/>
    </xf>
    <xf numFmtId="0" fontId="19" fillId="7" borderId="1" xfId="0" applyFont="1" applyFill="1" applyBorder="1" applyAlignment="1">
      <alignment horizontal="left" vertical="top" wrapText="1"/>
    </xf>
    <xf numFmtId="0" fontId="10" fillId="7" borderId="1" xfId="0" applyFont="1" applyFill="1" applyBorder="1" applyAlignment="1">
      <alignment horizontal="left" vertical="top" wrapText="1"/>
    </xf>
    <xf numFmtId="165" fontId="20" fillId="8" borderId="1" xfId="0" applyNumberFormat="1" applyFont="1" applyFill="1" applyBorder="1" applyAlignment="1">
      <alignment horizontal="left" vertical="top" wrapText="1"/>
    </xf>
    <xf numFmtId="6" fontId="5" fillId="13" borderId="1" xfId="0" applyNumberFormat="1" applyFont="1" applyFill="1" applyBorder="1" applyAlignment="1">
      <alignment horizontal="left"/>
    </xf>
    <xf numFmtId="1" fontId="29" fillId="0" borderId="1" xfId="0" applyNumberFormat="1" applyFont="1" applyBorder="1" applyAlignment="1">
      <alignment horizontal="left" vertical="top" wrapText="1"/>
    </xf>
    <xf numFmtId="0" fontId="31" fillId="0" borderId="1" xfId="0" applyFont="1" applyBorder="1" applyAlignment="1">
      <alignment horizontal="left" vertical="top" wrapText="1"/>
    </xf>
    <xf numFmtId="0" fontId="13" fillId="0" borderId="1" xfId="0" applyFont="1" applyBorder="1" applyAlignment="1">
      <alignment horizontal="left" vertical="top" wrapText="1"/>
    </xf>
    <xf numFmtId="42" fontId="14" fillId="0" borderId="1" xfId="1" applyNumberFormat="1" applyFont="1" applyFill="1" applyBorder="1" applyAlignment="1">
      <alignment horizontal="left" vertical="top" wrapText="1"/>
    </xf>
    <xf numFmtId="0" fontId="20" fillId="4" borderId="1" xfId="0" applyFont="1" applyFill="1" applyBorder="1" applyAlignment="1">
      <alignment horizontal="left" vertical="top" wrapText="1"/>
    </xf>
    <xf numFmtId="0" fontId="45" fillId="4" borderId="1" xfId="0" applyFont="1" applyFill="1" applyBorder="1" applyAlignment="1">
      <alignment vertical="top" wrapText="1"/>
    </xf>
    <xf numFmtId="0" fontId="45" fillId="4" borderId="1" xfId="0" applyFont="1" applyFill="1" applyBorder="1" applyAlignment="1">
      <alignment horizontal="left" vertical="top"/>
    </xf>
    <xf numFmtId="0" fontId="13" fillId="0" borderId="1" xfId="0" applyFont="1" applyBorder="1" applyAlignment="1">
      <alignment horizontal="left" vertical="top"/>
    </xf>
    <xf numFmtId="0" fontId="45" fillId="5" borderId="1" xfId="0" applyFont="1" applyFill="1" applyBorder="1" applyAlignment="1">
      <alignment vertical="top" wrapText="1"/>
    </xf>
    <xf numFmtId="0" fontId="46" fillId="5" borderId="1" xfId="0" applyFont="1" applyFill="1" applyBorder="1" applyAlignment="1">
      <alignment horizontal="left" vertical="top"/>
    </xf>
    <xf numFmtId="0" fontId="20" fillId="8" borderId="1" xfId="0" applyFont="1" applyFill="1" applyBorder="1" applyAlignment="1">
      <alignment horizontal="left" vertical="top"/>
    </xf>
    <xf numFmtId="0" fontId="39" fillId="9" borderId="1" xfId="0" applyFont="1" applyFill="1" applyBorder="1" applyAlignment="1">
      <alignment horizontal="left" wrapText="1"/>
    </xf>
    <xf numFmtId="0" fontId="38" fillId="9" borderId="1" xfId="0" applyFont="1" applyFill="1" applyBorder="1" applyAlignment="1">
      <alignment horizontal="left" wrapText="1"/>
    </xf>
    <xf numFmtId="0" fontId="39" fillId="9" borderId="1" xfId="0" applyFont="1" applyFill="1" applyBorder="1" applyAlignment="1">
      <alignment horizontal="left" vertical="top" wrapText="1"/>
    </xf>
    <xf numFmtId="165" fontId="39" fillId="9" borderId="1" xfId="1" applyNumberFormat="1" applyFont="1" applyFill="1" applyBorder="1" applyAlignment="1">
      <alignment horizontal="left" vertical="top"/>
    </xf>
    <xf numFmtId="0" fontId="3" fillId="0" borderId="1" xfId="0" applyFont="1" applyBorder="1" applyAlignment="1">
      <alignment vertical="top"/>
    </xf>
    <xf numFmtId="0" fontId="31" fillId="10" borderId="1" xfId="0" applyFont="1" applyFill="1" applyBorder="1" applyAlignment="1">
      <alignment horizontal="left" vertical="top" wrapText="1"/>
    </xf>
    <xf numFmtId="0" fontId="20" fillId="8" borderId="1" xfId="0" applyFont="1" applyFill="1" applyBorder="1" applyAlignment="1">
      <alignment horizontal="left"/>
    </xf>
    <xf numFmtId="165" fontId="20" fillId="8" borderId="1" xfId="0" applyNumberFormat="1" applyFont="1" applyFill="1" applyBorder="1" applyAlignment="1">
      <alignment horizontal="left"/>
    </xf>
    <xf numFmtId="0" fontId="19" fillId="2" borderId="1" xfId="0" applyFont="1" applyFill="1" applyBorder="1" applyAlignment="1">
      <alignment horizontal="left" vertical="center" wrapText="1"/>
    </xf>
    <xf numFmtId="0" fontId="19" fillId="2" borderId="1" xfId="0" applyFont="1" applyFill="1" applyBorder="1" applyAlignment="1">
      <alignment horizontal="left" vertical="center"/>
    </xf>
    <xf numFmtId="0" fontId="19" fillId="11"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9" fillId="2" borderId="2" xfId="0" applyFont="1" applyFill="1" applyBorder="1" applyAlignment="1">
      <alignment horizontal="left" vertical="center" wrapText="1"/>
    </xf>
    <xf numFmtId="0" fontId="3" fillId="0" borderId="2" xfId="0" applyFont="1" applyBorder="1" applyAlignment="1">
      <alignment horizontal="left"/>
    </xf>
    <xf numFmtId="0" fontId="36" fillId="0" borderId="2" xfId="0" applyFont="1" applyBorder="1" applyAlignment="1">
      <alignment horizontal="left" vertical="top" wrapText="1"/>
    </xf>
    <xf numFmtId="6" fontId="29" fillId="0" borderId="2" xfId="0" applyNumberFormat="1" applyFont="1" applyBorder="1" applyAlignment="1">
      <alignment horizontal="left" vertical="top" wrapText="1"/>
    </xf>
    <xf numFmtId="6" fontId="0" fillId="0" borderId="2" xfId="0" applyNumberFormat="1" applyBorder="1" applyAlignment="1">
      <alignment horizontal="left" vertical="top"/>
    </xf>
    <xf numFmtId="6" fontId="0" fillId="10" borderId="2" xfId="1" applyNumberFormat="1" applyFont="1" applyFill="1" applyBorder="1" applyAlignment="1">
      <alignment horizontal="left" vertical="top" wrapText="1"/>
    </xf>
    <xf numFmtId="6" fontId="17" fillId="0" borderId="2" xfId="0" applyNumberFormat="1" applyFont="1" applyBorder="1" applyAlignment="1">
      <alignment horizontal="left" vertical="top" wrapText="1"/>
    </xf>
    <xf numFmtId="0" fontId="0" fillId="0" borderId="2" xfId="0" applyBorder="1" applyAlignment="1">
      <alignment horizontal="left" vertical="top"/>
    </xf>
    <xf numFmtId="0" fontId="12" fillId="0" borderId="2" xfId="0" applyFont="1" applyBorder="1" applyAlignment="1">
      <alignment horizontal="left" vertical="center" wrapText="1"/>
    </xf>
    <xf numFmtId="0" fontId="2" fillId="0" borderId="2" xfId="0" applyFont="1" applyBorder="1" applyAlignment="1">
      <alignment vertical="top" wrapText="1"/>
    </xf>
    <xf numFmtId="0" fontId="6" fillId="0" borderId="2" xfId="0" applyFont="1" applyBorder="1" applyAlignment="1">
      <alignment horizontal="left" vertical="top" wrapText="1"/>
    </xf>
    <xf numFmtId="165" fontId="0" fillId="0" borderId="2" xfId="0" applyNumberFormat="1" applyBorder="1" applyAlignment="1">
      <alignment horizontal="left" vertical="top" wrapText="1"/>
    </xf>
    <xf numFmtId="6" fontId="14" fillId="0" borderId="2" xfId="1" applyNumberFormat="1" applyFont="1" applyFill="1" applyBorder="1" applyAlignment="1">
      <alignment horizontal="left" vertical="top" wrapText="1"/>
    </xf>
    <xf numFmtId="165" fontId="20" fillId="12" borderId="2" xfId="1" applyNumberFormat="1" applyFont="1" applyFill="1" applyBorder="1" applyAlignment="1">
      <alignment horizontal="left" vertical="top" wrapText="1"/>
    </xf>
    <xf numFmtId="42" fontId="14" fillId="0" borderId="2" xfId="1" applyNumberFormat="1" applyFont="1" applyFill="1" applyBorder="1" applyAlignment="1">
      <alignment horizontal="left" wrapText="1"/>
    </xf>
    <xf numFmtId="42" fontId="14" fillId="0" borderId="2" xfId="1" applyNumberFormat="1" applyFont="1" applyFill="1" applyBorder="1" applyAlignment="1">
      <alignment horizontal="left" vertical="top" wrapText="1"/>
    </xf>
    <xf numFmtId="0" fontId="27" fillId="0" borderId="2" xfId="0" applyFont="1" applyBorder="1" applyAlignment="1">
      <alignment horizontal="left" vertical="top" wrapText="1"/>
    </xf>
    <xf numFmtId="0" fontId="2" fillId="0" borderId="2" xfId="0" applyFont="1" applyBorder="1" applyAlignment="1">
      <alignment horizontal="left" vertical="top" wrapText="1"/>
    </xf>
    <xf numFmtId="42" fontId="0" fillId="0" borderId="2" xfId="1" applyNumberFormat="1" applyFont="1" applyFill="1" applyBorder="1" applyAlignment="1">
      <alignment horizontal="left" vertical="top" wrapText="1"/>
    </xf>
    <xf numFmtId="165" fontId="20" fillId="4" borderId="2" xfId="1" applyNumberFormat="1" applyFont="1" applyFill="1" applyBorder="1" applyAlignment="1">
      <alignment horizontal="left" vertical="top" wrapText="1"/>
    </xf>
    <xf numFmtId="165" fontId="30" fillId="0" borderId="2" xfId="0" applyNumberFormat="1" applyFont="1" applyBorder="1" applyAlignment="1">
      <alignment horizontal="left" vertical="top"/>
    </xf>
    <xf numFmtId="6" fontId="0" fillId="0" borderId="2" xfId="0" applyNumberFormat="1" applyBorder="1" applyAlignment="1">
      <alignment horizontal="left" vertical="top" wrapText="1"/>
    </xf>
    <xf numFmtId="0" fontId="32" fillId="0" borderId="2" xfId="0" applyFont="1" applyBorder="1" applyAlignment="1">
      <alignment horizontal="left" vertical="top" wrapText="1"/>
    </xf>
    <xf numFmtId="165" fontId="20" fillId="5" borderId="2" xfId="1" applyNumberFormat="1" applyFont="1" applyFill="1" applyBorder="1" applyAlignment="1">
      <alignment horizontal="left" vertical="top" wrapText="1"/>
    </xf>
    <xf numFmtId="0" fontId="7" fillId="0" borderId="2" xfId="0" applyFont="1" applyBorder="1" applyAlignment="1">
      <alignment horizontal="left"/>
    </xf>
    <xf numFmtId="0" fontId="6" fillId="6" borderId="2" xfId="0" applyFont="1" applyFill="1" applyBorder="1" applyAlignment="1">
      <alignment horizontal="left" vertical="top" wrapText="1"/>
    </xf>
    <xf numFmtId="6" fontId="20" fillId="7" borderId="2" xfId="0" applyNumberFormat="1" applyFont="1" applyFill="1" applyBorder="1" applyAlignment="1">
      <alignment horizontal="left" vertical="top" wrapText="1"/>
    </xf>
    <xf numFmtId="164" fontId="14" fillId="0" borderId="2" xfId="1" applyNumberFormat="1" applyFont="1" applyFill="1" applyBorder="1" applyAlignment="1">
      <alignment horizontal="left" wrapText="1"/>
    </xf>
    <xf numFmtId="165" fontId="20" fillId="8" borderId="2" xfId="0" applyNumberFormat="1" applyFont="1" applyFill="1" applyBorder="1" applyAlignment="1">
      <alignment horizontal="left" vertical="top" wrapText="1"/>
    </xf>
    <xf numFmtId="0" fontId="3" fillId="10" borderId="2" xfId="0" applyFont="1" applyFill="1" applyBorder="1" applyAlignment="1">
      <alignment horizontal="left"/>
    </xf>
    <xf numFmtId="165" fontId="32" fillId="10" borderId="2" xfId="0" applyNumberFormat="1" applyFont="1" applyFill="1" applyBorder="1" applyAlignment="1">
      <alignment horizontal="left" vertical="top" wrapText="1"/>
    </xf>
    <xf numFmtId="165" fontId="39" fillId="9" borderId="2" xfId="1" applyNumberFormat="1" applyFont="1" applyFill="1" applyBorder="1" applyAlignment="1">
      <alignment horizontal="left" vertical="top"/>
    </xf>
    <xf numFmtId="165" fontId="20" fillId="8" borderId="2" xfId="0" applyNumberFormat="1" applyFont="1" applyFill="1" applyBorder="1" applyAlignment="1">
      <alignment horizontal="left"/>
    </xf>
    <xf numFmtId="0" fontId="5" fillId="10" borderId="0" xfId="0" applyFont="1" applyFill="1" applyAlignment="1">
      <alignment horizontal="left"/>
    </xf>
    <xf numFmtId="0" fontId="29" fillId="0" borderId="1" xfId="2" applyFont="1" applyFill="1" applyBorder="1" applyAlignment="1">
      <alignment horizontal="left" vertical="top" wrapText="1"/>
    </xf>
    <xf numFmtId="0" fontId="29" fillId="0" borderId="1" xfId="2" applyFont="1" applyBorder="1" applyAlignment="1">
      <alignment horizontal="left" vertical="top"/>
    </xf>
    <xf numFmtId="0" fontId="29" fillId="0" borderId="1" xfId="2" applyFont="1" applyBorder="1" applyAlignment="1">
      <alignment horizontal="left" vertical="top" wrapText="1"/>
    </xf>
    <xf numFmtId="0" fontId="44" fillId="0" borderId="1" xfId="2" applyFont="1" applyBorder="1" applyAlignment="1">
      <alignment horizontal="left" vertical="top"/>
    </xf>
    <xf numFmtId="0" fontId="44" fillId="0" borderId="1" xfId="2" applyFont="1" applyBorder="1" applyAlignment="1">
      <alignment horizontal="left" vertical="top" wrapText="1"/>
    </xf>
    <xf numFmtId="0" fontId="6" fillId="0" borderId="1" xfId="0" applyFont="1" applyBorder="1" applyAlignment="1">
      <alignment vertical="top"/>
    </xf>
    <xf numFmtId="42" fontId="18" fillId="0" borderId="1" xfId="1" applyNumberFormat="1" applyFont="1" applyFill="1" applyBorder="1" applyAlignment="1">
      <alignment horizontal="left" vertical="top"/>
    </xf>
    <xf numFmtId="0" fontId="29" fillId="10" borderId="1" xfId="2" applyFont="1" applyFill="1" applyBorder="1" applyAlignment="1">
      <alignment horizontal="left" vertical="top" wrapText="1"/>
    </xf>
    <xf numFmtId="0" fontId="26" fillId="2" borderId="2" xfId="0" applyFont="1" applyFill="1" applyBorder="1" applyAlignment="1">
      <alignment horizontal="left" vertical="center"/>
    </xf>
    <xf numFmtId="0" fontId="3" fillId="0" borderId="2" xfId="0" applyFont="1" applyBorder="1" applyAlignment="1">
      <alignment horizontal="left" vertical="top"/>
    </xf>
    <xf numFmtId="6" fontId="14" fillId="0" borderId="2" xfId="1" applyNumberFormat="1" applyFont="1" applyFill="1" applyBorder="1" applyAlignment="1">
      <alignment horizontal="left" vertical="top"/>
    </xf>
    <xf numFmtId="0" fontId="10" fillId="0" borderId="2" xfId="0" applyFont="1" applyBorder="1" applyAlignment="1">
      <alignment horizontal="left" vertical="top"/>
    </xf>
    <xf numFmtId="0" fontId="0" fillId="0" borderId="2" xfId="0" applyBorder="1" applyAlignment="1">
      <alignment horizontal="left" vertical="top" wrapText="1"/>
    </xf>
    <xf numFmtId="0" fontId="8" fillId="10" borderId="2" xfId="0" applyFont="1" applyFill="1" applyBorder="1" applyAlignment="1">
      <alignment horizontal="left" vertical="top"/>
    </xf>
    <xf numFmtId="0" fontId="8" fillId="0" borderId="2" xfId="0" applyFont="1" applyBorder="1" applyAlignment="1">
      <alignment horizontal="left" vertical="top"/>
    </xf>
    <xf numFmtId="0" fontId="6" fillId="0" borderId="2" xfId="0" applyFont="1" applyBorder="1" applyAlignment="1">
      <alignment horizontal="left" vertical="top"/>
    </xf>
    <xf numFmtId="0" fontId="14" fillId="0" borderId="2" xfId="0" applyFont="1" applyBorder="1" applyAlignment="1">
      <alignment horizontal="left" vertical="top"/>
    </xf>
    <xf numFmtId="42" fontId="14" fillId="0" borderId="2" xfId="1" applyNumberFormat="1" applyFont="1" applyFill="1" applyBorder="1" applyAlignment="1">
      <alignment horizontal="left" vertical="top"/>
    </xf>
    <xf numFmtId="0" fontId="7" fillId="0" borderId="2" xfId="0" applyFont="1" applyBorder="1" applyAlignment="1">
      <alignment horizontal="left" vertical="top"/>
    </xf>
    <xf numFmtId="0" fontId="27" fillId="0" borderId="2" xfId="0" applyFont="1" applyBorder="1" applyAlignment="1">
      <alignment horizontal="left" vertical="top"/>
    </xf>
    <xf numFmtId="0" fontId="6" fillId="10" borderId="2" xfId="0" applyFont="1" applyFill="1" applyBorder="1" applyAlignment="1">
      <alignment horizontal="left" vertical="top"/>
    </xf>
    <xf numFmtId="0" fontId="0" fillId="10" borderId="2" xfId="0" applyFill="1" applyBorder="1" applyAlignment="1">
      <alignment horizontal="left" vertical="top" wrapText="1"/>
    </xf>
    <xf numFmtId="0" fontId="0" fillId="0" borderId="2" xfId="0" applyBorder="1" applyAlignment="1">
      <alignment vertical="top" wrapText="1"/>
    </xf>
    <xf numFmtId="164" fontId="14" fillId="0" borderId="2" xfId="1" applyNumberFormat="1" applyFont="1" applyFill="1" applyBorder="1" applyAlignment="1">
      <alignment horizontal="left" vertical="top"/>
    </xf>
    <xf numFmtId="0" fontId="39" fillId="8" borderId="1" xfId="0" applyFont="1" applyFill="1" applyBorder="1" applyAlignment="1">
      <alignment horizontal="left"/>
    </xf>
    <xf numFmtId="0" fontId="0" fillId="0" borderId="1" xfId="0" applyBorder="1" applyAlignment="1">
      <alignment horizontal="left" vertical="top" wrapText="1"/>
    </xf>
    <xf numFmtId="0" fontId="29" fillId="0" borderId="1" xfId="0" applyFont="1" applyBorder="1" applyAlignment="1">
      <alignment horizontal="left" vertical="top" wrapText="1"/>
    </xf>
    <xf numFmtId="0" fontId="0" fillId="0" borderId="1" xfId="0" applyBorder="1" applyAlignment="1">
      <alignment horizontal="left" vertical="top"/>
    </xf>
    <xf numFmtId="6" fontId="0" fillId="0" borderId="1" xfId="1" applyNumberFormat="1" applyFont="1" applyFill="1" applyBorder="1" applyAlignment="1">
      <alignment horizontal="left" vertical="top" wrapText="1"/>
    </xf>
    <xf numFmtId="6" fontId="0" fillId="0" borderId="2" xfId="1" applyNumberFormat="1" applyFont="1" applyFill="1" applyBorder="1" applyAlignment="1">
      <alignment horizontal="left" vertical="top" wrapText="1"/>
    </xf>
    <xf numFmtId="0" fontId="19" fillId="5"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5" fillId="5" borderId="1" xfId="0" applyFont="1" applyFill="1" applyBorder="1" applyAlignment="1">
      <alignment horizontal="left" vertical="center"/>
    </xf>
    <xf numFmtId="0" fontId="15" fillId="9" borderId="1" xfId="0" applyFont="1" applyFill="1" applyBorder="1" applyAlignment="1">
      <alignment horizontal="left" vertical="top"/>
    </xf>
    <xf numFmtId="0" fontId="15" fillId="3" borderId="1" xfId="0" applyFont="1" applyFill="1" applyBorder="1" applyAlignment="1">
      <alignment horizontal="left" vertical="center"/>
    </xf>
    <xf numFmtId="0" fontId="10"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2" fillId="3" borderId="1" xfId="0" applyFont="1" applyFill="1" applyBorder="1" applyAlignment="1">
      <alignment vertical="center" wrapText="1"/>
    </xf>
    <xf numFmtId="0" fontId="19" fillId="8" borderId="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10" fillId="7" borderId="1" xfId="0" applyFont="1" applyFill="1" applyBorder="1" applyAlignment="1">
      <alignment horizontal="left" vertical="center" wrapText="1"/>
    </xf>
    <xf numFmtId="0" fontId="15" fillId="7" borderId="1" xfId="0" applyFont="1" applyFill="1" applyBorder="1" applyAlignment="1">
      <alignment horizontal="left" vertical="center"/>
    </xf>
    <xf numFmtId="0" fontId="15" fillId="8" borderId="1" xfId="0" applyFont="1" applyFill="1" applyBorder="1" applyAlignment="1">
      <alignment horizontal="left" vertical="center"/>
    </xf>
    <xf numFmtId="0" fontId="15" fillId="6" borderId="1" xfId="0" applyFont="1" applyFill="1" applyBorder="1" applyAlignment="1">
      <alignment horizontal="left" vertical="center"/>
    </xf>
    <xf numFmtId="0" fontId="2" fillId="0" borderId="1" xfId="0" applyFont="1" applyBorder="1" applyAlignment="1">
      <alignment horizontal="left" vertical="top" wrapText="1"/>
    </xf>
    <xf numFmtId="0" fontId="15" fillId="9" borderId="2" xfId="0" applyFont="1" applyFill="1" applyBorder="1" applyAlignment="1">
      <alignment horizontal="left" vertical="top"/>
    </xf>
    <xf numFmtId="0" fontId="15" fillId="9" borderId="4" xfId="0" applyFont="1" applyFill="1" applyBorder="1" applyAlignment="1">
      <alignment horizontal="left" vertical="top"/>
    </xf>
    <xf numFmtId="0" fontId="15" fillId="9" borderId="3" xfId="0" applyFont="1" applyFill="1" applyBorder="1" applyAlignment="1">
      <alignment horizontal="left" vertical="top"/>
    </xf>
    <xf numFmtId="0" fontId="10" fillId="3" borderId="1" xfId="0" applyFont="1" applyFill="1" applyBorder="1" applyAlignment="1">
      <alignment horizontal="left" vertical="center"/>
    </xf>
    <xf numFmtId="0" fontId="12" fillId="3" borderId="1" xfId="0" applyFont="1" applyFill="1" applyBorder="1" applyAlignment="1">
      <alignment horizontal="left" vertical="center"/>
    </xf>
    <xf numFmtId="0" fontId="12" fillId="4" borderId="1" xfId="0" applyFont="1" applyFill="1" applyBorder="1" applyAlignment="1">
      <alignment horizontal="left" vertical="center"/>
    </xf>
    <xf numFmtId="0" fontId="12" fillId="6" borderId="1" xfId="0" applyFont="1" applyFill="1" applyBorder="1" applyAlignment="1">
      <alignment horizontal="left" vertical="center"/>
    </xf>
    <xf numFmtId="0" fontId="19" fillId="5" borderId="1" xfId="0" applyFont="1" applyFill="1" applyBorder="1" applyAlignment="1">
      <alignment horizontal="left"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24787D"/>
      <color rgb="FFAFAF9D"/>
      <color rgb="FF5C6C55"/>
      <color rgb="FF73BFBB"/>
      <color rgb="FFBABE56"/>
      <color rgb="FF519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app.leg.wa.gov/billsummary?BillNumber=1047&amp;Initiative=false&amp;Year=2023" TargetMode="External"/><Relationship Id="rId13" Type="http://schemas.openxmlformats.org/officeDocument/2006/relationships/printerSettings" Target="../printerSettings/printerSettings2.bin"/><Relationship Id="rId3" Type="http://schemas.openxmlformats.org/officeDocument/2006/relationships/hyperlink" Target="https://app.leg.wa.gov/billsummary?BillNumber=1170&amp;Initiative=false&amp;Year=2023" TargetMode="External"/><Relationship Id="rId7" Type="http://schemas.openxmlformats.org/officeDocument/2006/relationships/hyperlink" Target="https://app.leg.wa.gov/billsummary?BillNumber=5371&amp;Chamber=Senate&amp;Year=2023" TargetMode="External"/><Relationship Id="rId12" Type="http://schemas.openxmlformats.org/officeDocument/2006/relationships/hyperlink" Target="https://app.leg.wa.gov/billsummary?billnumber=1175&amp;year=2023" TargetMode="External"/><Relationship Id="rId2" Type="http://schemas.openxmlformats.org/officeDocument/2006/relationships/hyperlink" Target="https://app.leg.wa.gov/billsummary?BillNumber=1138&amp;Initiative=false&amp;Year=2023" TargetMode="External"/><Relationship Id="rId1" Type="http://schemas.openxmlformats.org/officeDocument/2006/relationships/hyperlink" Target="https://app.leg.wa.gov/billsummary?BillNumber=1629&amp;Year=2021&amp;Initiative=False" TargetMode="External"/><Relationship Id="rId6" Type="http://schemas.openxmlformats.org/officeDocument/2006/relationships/hyperlink" Target="https://app.leg.wa.gov/billsummary?BillNumber=5371&amp;Chamber=Senate&amp;Year=2023" TargetMode="External"/><Relationship Id="rId11" Type="http://schemas.openxmlformats.org/officeDocument/2006/relationships/hyperlink" Target="https://app.leg.wa.gov/billsummary?BillNumber=5369&amp;Chamber=Senate&amp;Year=2023" TargetMode="External"/><Relationship Id="rId5" Type="http://schemas.openxmlformats.org/officeDocument/2006/relationships/hyperlink" Target="https://app.leg.wa.gov/billsummary?BillNumber=5433&amp;Chamber=Senate&amp;Year=2023" TargetMode="External"/><Relationship Id="rId10" Type="http://schemas.openxmlformats.org/officeDocument/2006/relationships/hyperlink" Target="https://app.leg.wa.gov/billsummary?BillNumber=5104&amp;Initiative=false&amp;Year=2023" TargetMode="External"/><Relationship Id="rId4" Type="http://schemas.openxmlformats.org/officeDocument/2006/relationships/hyperlink" Target="https://app.leg.wa.gov/billsummary?BillNumber=1181&amp;Initiative=false&amp;Year=2023" TargetMode="External"/><Relationship Id="rId9" Type="http://schemas.openxmlformats.org/officeDocument/2006/relationships/hyperlink" Target="https://app.leg.wa.gov/billsummary?BillNumber=1085&amp;Initiative=false&amp;Year=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898A0-C595-49CA-A484-65D56D284758}">
  <dimension ref="A1:M210"/>
  <sheetViews>
    <sheetView tabSelected="1" zoomScaleNormal="100" workbookViewId="0">
      <pane xSplit="7" ySplit="2" topLeftCell="H3" activePane="bottomRight" state="frozen"/>
      <selection pane="topRight" activeCell="K1" sqref="K1"/>
      <selection pane="bottomLeft" activeCell="A3" sqref="A3"/>
      <selection pane="bottomRight" activeCell="A6" sqref="A6"/>
    </sheetView>
  </sheetViews>
  <sheetFormatPr defaultColWidth="8.7109375" defaultRowHeight="15.75" x14ac:dyDescent="0.25"/>
  <cols>
    <col min="1" max="1" width="23.7109375" style="1" customWidth="1"/>
    <col min="2" max="2" width="21.7109375" style="1" customWidth="1"/>
    <col min="3" max="3" width="35.42578125" style="12" customWidth="1"/>
    <col min="4" max="4" width="16.140625" style="10" customWidth="1"/>
    <col min="5" max="5" width="18.42578125" style="10" hidden="1" customWidth="1"/>
    <col min="6" max="6" width="26.7109375" style="61" customWidth="1"/>
    <col min="7" max="7" width="30.5703125" style="10" customWidth="1"/>
    <col min="8" max="16384" width="8.7109375" style="1"/>
  </cols>
  <sheetData>
    <row r="1" spans="1:7" ht="55.15" customHeight="1" x14ac:dyDescent="0.25">
      <c r="A1" s="226" t="s">
        <v>309</v>
      </c>
      <c r="B1" s="226"/>
      <c r="C1" s="226"/>
      <c r="D1" s="226"/>
      <c r="E1" s="226"/>
      <c r="F1" s="226"/>
      <c r="G1" s="226"/>
    </row>
    <row r="2" spans="1:7" s="5" customFormat="1" ht="30" customHeight="1" x14ac:dyDescent="0.25">
      <c r="A2" s="154" t="s">
        <v>0</v>
      </c>
      <c r="B2" s="154" t="s">
        <v>1</v>
      </c>
      <c r="C2" s="154" t="s">
        <v>2</v>
      </c>
      <c r="D2" s="155" t="s">
        <v>199</v>
      </c>
      <c r="E2" s="156" t="s">
        <v>62</v>
      </c>
      <c r="F2" s="154" t="s">
        <v>201</v>
      </c>
      <c r="G2" s="158" t="s">
        <v>200</v>
      </c>
    </row>
    <row r="3" spans="1:7" ht="55.15" customHeight="1" x14ac:dyDescent="0.25">
      <c r="A3" s="227" t="s">
        <v>3</v>
      </c>
      <c r="B3" s="227"/>
      <c r="C3" s="227"/>
      <c r="D3" s="227"/>
      <c r="E3" s="227"/>
      <c r="F3" s="227"/>
      <c r="G3" s="227"/>
    </row>
    <row r="4" spans="1:7" s="10" customFormat="1" ht="13.5" x14ac:dyDescent="0.2">
      <c r="A4" s="142"/>
      <c r="B4" s="45"/>
      <c r="C4" s="50"/>
      <c r="D4" s="45"/>
      <c r="E4" s="45"/>
      <c r="F4" s="150"/>
      <c r="G4" s="159"/>
    </row>
    <row r="5" spans="1:7" s="3" customFormat="1" ht="40.15" customHeight="1" x14ac:dyDescent="0.25">
      <c r="A5" s="228" t="s">
        <v>4</v>
      </c>
      <c r="B5" s="228"/>
      <c r="C5" s="228"/>
      <c r="D5" s="228"/>
      <c r="E5" s="228"/>
      <c r="F5" s="228"/>
      <c r="G5" s="228"/>
    </row>
    <row r="6" spans="1:7" s="42" customFormat="1" ht="81.599999999999994" customHeight="1" x14ac:dyDescent="0.25">
      <c r="A6" s="29" t="s">
        <v>144</v>
      </c>
      <c r="B6" s="29" t="s">
        <v>78</v>
      </c>
      <c r="C6" s="29" t="s">
        <v>207</v>
      </c>
      <c r="D6" s="44" t="s">
        <v>63</v>
      </c>
      <c r="E6" s="52">
        <v>65000000</v>
      </c>
      <c r="F6" s="52">
        <v>59165000</v>
      </c>
      <c r="G6" s="115">
        <v>59165000</v>
      </c>
    </row>
    <row r="7" spans="1:7" s="40" customFormat="1" ht="110.45" customHeight="1" x14ac:dyDescent="0.25">
      <c r="A7" s="29" t="s">
        <v>74</v>
      </c>
      <c r="B7" s="29" t="s">
        <v>202</v>
      </c>
      <c r="C7" s="29" t="s">
        <v>206</v>
      </c>
      <c r="D7" s="44" t="s">
        <v>63</v>
      </c>
      <c r="E7" s="52" t="e">
        <f>SUM(#REF!*0.8)</f>
        <v>#REF!</v>
      </c>
      <c r="F7" s="52">
        <v>7780000</v>
      </c>
      <c r="G7" s="115">
        <f>SUM(F7*0.8)</f>
        <v>6224000</v>
      </c>
    </row>
    <row r="8" spans="1:7" s="40" customFormat="1" ht="168" customHeight="1" x14ac:dyDescent="0.25">
      <c r="A8" s="29" t="s">
        <v>74</v>
      </c>
      <c r="B8" s="29" t="s">
        <v>80</v>
      </c>
      <c r="C8" s="29" t="s">
        <v>208</v>
      </c>
      <c r="D8" s="44" t="s">
        <v>63</v>
      </c>
      <c r="E8" s="52" t="e">
        <f>SUM(#REF!*0.8)</f>
        <v>#REF!</v>
      </c>
      <c r="F8" s="52">
        <v>5014000</v>
      </c>
      <c r="G8" s="115">
        <f>SUM(F8*0.8)</f>
        <v>4011200</v>
      </c>
    </row>
    <row r="9" spans="1:7" s="40" customFormat="1" ht="39" customHeight="1" x14ac:dyDescent="0.25">
      <c r="A9" s="29" t="s">
        <v>74</v>
      </c>
      <c r="B9" s="29" t="s">
        <v>122</v>
      </c>
      <c r="C9" s="29" t="s">
        <v>219</v>
      </c>
      <c r="D9" s="44" t="s">
        <v>63</v>
      </c>
      <c r="E9" s="52">
        <v>1825000</v>
      </c>
      <c r="F9" s="52">
        <v>750000</v>
      </c>
      <c r="G9" s="115">
        <v>750000</v>
      </c>
    </row>
    <row r="10" spans="1:7" s="40" customFormat="1" ht="139.9" customHeight="1" x14ac:dyDescent="0.25">
      <c r="A10" s="29" t="s">
        <v>74</v>
      </c>
      <c r="B10" s="29" t="s">
        <v>77</v>
      </c>
      <c r="C10" s="29" t="s">
        <v>209</v>
      </c>
      <c r="D10" s="44" t="s">
        <v>65</v>
      </c>
      <c r="E10" s="52">
        <v>6360000</v>
      </c>
      <c r="F10" s="52">
        <v>10000000</v>
      </c>
      <c r="G10" s="115">
        <v>10000000</v>
      </c>
    </row>
    <row r="11" spans="1:7" s="40" customFormat="1" ht="126" customHeight="1" x14ac:dyDescent="0.25">
      <c r="A11" s="29" t="s">
        <v>74</v>
      </c>
      <c r="B11" s="29" t="s">
        <v>76</v>
      </c>
      <c r="C11" s="29" t="s">
        <v>210</v>
      </c>
      <c r="D11" s="44" t="s">
        <v>63</v>
      </c>
      <c r="E11" s="52">
        <v>6937000</v>
      </c>
      <c r="F11" s="52">
        <v>6937000</v>
      </c>
      <c r="G11" s="115">
        <v>6937000</v>
      </c>
    </row>
    <row r="12" spans="1:7" s="40" customFormat="1" ht="40.15" customHeight="1" x14ac:dyDescent="0.25">
      <c r="A12" s="29" t="s">
        <v>74</v>
      </c>
      <c r="B12" s="29" t="s">
        <v>140</v>
      </c>
      <c r="C12" s="29" t="s">
        <v>218</v>
      </c>
      <c r="D12" s="44" t="s">
        <v>65</v>
      </c>
      <c r="E12" s="52"/>
      <c r="F12" s="52">
        <v>2066000</v>
      </c>
      <c r="G12" s="115">
        <v>2066000</v>
      </c>
    </row>
    <row r="13" spans="1:7" s="40" customFormat="1" ht="114" customHeight="1" x14ac:dyDescent="0.25">
      <c r="A13" s="29" t="s">
        <v>74</v>
      </c>
      <c r="B13" s="29" t="s">
        <v>75</v>
      </c>
      <c r="C13" s="29" t="s">
        <v>211</v>
      </c>
      <c r="D13" s="44" t="s">
        <v>65</v>
      </c>
      <c r="E13" s="52">
        <v>2864000</v>
      </c>
      <c r="F13" s="52">
        <v>2864000</v>
      </c>
      <c r="G13" s="115">
        <v>2864000</v>
      </c>
    </row>
    <row r="14" spans="1:7" s="40" customFormat="1" ht="39.6" customHeight="1" x14ac:dyDescent="0.25">
      <c r="A14" s="29" t="s">
        <v>5</v>
      </c>
      <c r="B14" s="29" t="s">
        <v>135</v>
      </c>
      <c r="C14" s="29" t="s">
        <v>217</v>
      </c>
      <c r="D14" s="44" t="s">
        <v>65</v>
      </c>
      <c r="E14" s="52"/>
      <c r="F14" s="52">
        <v>3600000</v>
      </c>
      <c r="G14" s="115">
        <v>3600000</v>
      </c>
    </row>
    <row r="15" spans="1:7" s="40" customFormat="1" ht="51" customHeight="1" x14ac:dyDescent="0.25">
      <c r="A15" s="29" t="s">
        <v>5</v>
      </c>
      <c r="B15" s="29" t="s">
        <v>147</v>
      </c>
      <c r="C15" s="29" t="s">
        <v>212</v>
      </c>
      <c r="D15" s="44" t="s">
        <v>63</v>
      </c>
      <c r="E15" s="52"/>
      <c r="F15" s="52">
        <v>25000000</v>
      </c>
      <c r="G15" s="115">
        <v>25000000</v>
      </c>
    </row>
    <row r="16" spans="1:7" s="40" customFormat="1" ht="41.45" customHeight="1" x14ac:dyDescent="0.25">
      <c r="A16" s="29" t="s">
        <v>5</v>
      </c>
      <c r="B16" s="29" t="s">
        <v>155</v>
      </c>
      <c r="C16" s="29" t="s">
        <v>213</v>
      </c>
      <c r="D16" s="44" t="s">
        <v>63</v>
      </c>
      <c r="E16" s="52"/>
      <c r="F16" s="52">
        <v>18000000</v>
      </c>
      <c r="G16" s="115">
        <v>18000000</v>
      </c>
    </row>
    <row r="17" spans="1:7" s="7" customFormat="1" ht="126.6" customHeight="1" x14ac:dyDescent="0.3">
      <c r="A17" s="29" t="s">
        <v>5</v>
      </c>
      <c r="B17" s="37" t="s">
        <v>214</v>
      </c>
      <c r="C17" s="29" t="s">
        <v>215</v>
      </c>
      <c r="D17" s="44" t="s">
        <v>63</v>
      </c>
      <c r="E17" s="52" t="e">
        <f>SUM(#REF!*0.8)</f>
        <v>#REF!</v>
      </c>
      <c r="F17" s="52">
        <v>20000000</v>
      </c>
      <c r="G17" s="115">
        <f>SUM(F17*0.8)</f>
        <v>16000000</v>
      </c>
    </row>
    <row r="18" spans="1:7" s="7" customFormat="1" ht="55.15" customHeight="1" x14ac:dyDescent="0.3">
      <c r="A18" s="29" t="s">
        <v>5</v>
      </c>
      <c r="B18" s="37" t="s">
        <v>136</v>
      </c>
      <c r="C18" s="29" t="s">
        <v>216</v>
      </c>
      <c r="D18" s="44" t="s">
        <v>63</v>
      </c>
      <c r="E18" s="52" t="e">
        <f>SUM(#REF!*0.8)</f>
        <v>#REF!</v>
      </c>
      <c r="F18" s="52">
        <v>10134000</v>
      </c>
      <c r="G18" s="115">
        <f>SUM(F18*0.8)</f>
        <v>8107200</v>
      </c>
    </row>
    <row r="19" spans="1:7" s="7" customFormat="1" ht="39.6" customHeight="1" x14ac:dyDescent="0.3">
      <c r="A19" s="29" t="s">
        <v>5</v>
      </c>
      <c r="B19" s="37" t="s">
        <v>154</v>
      </c>
      <c r="C19" s="29" t="s">
        <v>220</v>
      </c>
      <c r="D19" s="44" t="s">
        <v>65</v>
      </c>
      <c r="E19" s="52"/>
      <c r="F19" s="52">
        <v>398000</v>
      </c>
      <c r="G19" s="115">
        <v>398000</v>
      </c>
    </row>
    <row r="20" spans="1:7" s="7" customFormat="1" ht="82.9" customHeight="1" x14ac:dyDescent="0.3">
      <c r="A20" s="29" t="s">
        <v>5</v>
      </c>
      <c r="B20" s="37" t="s">
        <v>221</v>
      </c>
      <c r="C20" s="29" t="s">
        <v>222</v>
      </c>
      <c r="D20" s="44" t="s">
        <v>65</v>
      </c>
      <c r="E20" s="52">
        <v>4372000</v>
      </c>
      <c r="F20" s="52">
        <v>3428000</v>
      </c>
      <c r="G20" s="115">
        <v>3428000</v>
      </c>
    </row>
    <row r="21" spans="1:7" s="7" customFormat="1" ht="301.14999999999998" customHeight="1" x14ac:dyDescent="0.3">
      <c r="A21" s="110" t="s">
        <v>86</v>
      </c>
      <c r="B21" s="37" t="s">
        <v>89</v>
      </c>
      <c r="C21" s="37" t="s">
        <v>223</v>
      </c>
      <c r="D21" s="44" t="s">
        <v>65</v>
      </c>
      <c r="E21" s="52" t="e">
        <f>SUM(#REF!*0.6)</f>
        <v>#REF!</v>
      </c>
      <c r="F21" s="52">
        <v>49000000</v>
      </c>
      <c r="G21" s="115">
        <f>SUM(F21*0.6)</f>
        <v>29400000</v>
      </c>
    </row>
    <row r="22" spans="1:7" s="7" customFormat="1" ht="228.6" customHeight="1" x14ac:dyDescent="0.3">
      <c r="A22" s="110" t="s">
        <v>86</v>
      </c>
      <c r="B22" s="37" t="s">
        <v>101</v>
      </c>
      <c r="C22" s="37" t="s">
        <v>224</v>
      </c>
      <c r="D22" s="44" t="s">
        <v>63</v>
      </c>
      <c r="E22" s="52">
        <v>40000000</v>
      </c>
      <c r="F22" s="52">
        <v>40000000</v>
      </c>
      <c r="G22" s="115">
        <v>40000000</v>
      </c>
    </row>
    <row r="23" spans="1:7" s="7" customFormat="1" ht="300" x14ac:dyDescent="0.3">
      <c r="A23" s="110" t="s">
        <v>86</v>
      </c>
      <c r="B23" s="37" t="s">
        <v>90</v>
      </c>
      <c r="C23" s="37" t="s">
        <v>225</v>
      </c>
      <c r="D23" s="44" t="s">
        <v>63</v>
      </c>
      <c r="E23" s="52">
        <v>70392000</v>
      </c>
      <c r="F23" s="52">
        <v>67392000</v>
      </c>
      <c r="G23" s="115">
        <v>67392000</v>
      </c>
    </row>
    <row r="24" spans="1:7" s="7" customFormat="1" ht="273" customHeight="1" x14ac:dyDescent="0.3">
      <c r="A24" s="110" t="s">
        <v>86</v>
      </c>
      <c r="B24" s="37" t="s">
        <v>88</v>
      </c>
      <c r="C24" s="37" t="s">
        <v>226</v>
      </c>
      <c r="D24" s="44" t="s">
        <v>65</v>
      </c>
      <c r="E24" s="52">
        <f>SUM(50000000*0.6)</f>
        <v>30000000</v>
      </c>
      <c r="F24" s="52">
        <v>60700000</v>
      </c>
      <c r="G24" s="115">
        <v>60700000</v>
      </c>
    </row>
    <row r="25" spans="1:7" s="7" customFormat="1" ht="41.45" customHeight="1" x14ac:dyDescent="0.3">
      <c r="A25" s="110" t="s">
        <v>86</v>
      </c>
      <c r="B25" s="37" t="s">
        <v>87</v>
      </c>
      <c r="C25" s="135" t="s">
        <v>227</v>
      </c>
      <c r="D25" s="44" t="s">
        <v>63</v>
      </c>
      <c r="E25" s="52">
        <v>15000000</v>
      </c>
      <c r="F25" s="52">
        <v>70000000</v>
      </c>
      <c r="G25" s="115">
        <v>15000000</v>
      </c>
    </row>
    <row r="26" spans="1:7" s="7" customFormat="1" ht="40.15" customHeight="1" x14ac:dyDescent="0.3">
      <c r="A26" s="110" t="s">
        <v>6</v>
      </c>
      <c r="B26" s="37" t="s">
        <v>68</v>
      </c>
      <c r="C26" s="29" t="s">
        <v>228</v>
      </c>
      <c r="D26" s="44" t="s">
        <v>63</v>
      </c>
      <c r="E26" s="52" t="e">
        <f>SUM(#REF!*0.8)</f>
        <v>#REF!</v>
      </c>
      <c r="F26" s="52">
        <v>48407000</v>
      </c>
      <c r="G26" s="115">
        <f>SUM(F26*0.8)</f>
        <v>38725600</v>
      </c>
    </row>
    <row r="27" spans="1:7" s="7" customFormat="1" ht="57.6" customHeight="1" x14ac:dyDescent="0.3">
      <c r="A27" s="110" t="s">
        <v>6</v>
      </c>
      <c r="B27" s="37" t="s">
        <v>231</v>
      </c>
      <c r="C27" s="29" t="s">
        <v>229</v>
      </c>
      <c r="D27" s="44" t="s">
        <v>65</v>
      </c>
      <c r="E27" s="52">
        <v>584000</v>
      </c>
      <c r="F27" s="52">
        <v>584000</v>
      </c>
      <c r="G27" s="115">
        <v>584000</v>
      </c>
    </row>
    <row r="28" spans="1:7" s="7" customFormat="1" ht="159" customHeight="1" x14ac:dyDescent="0.3">
      <c r="A28" s="110" t="s">
        <v>6</v>
      </c>
      <c r="B28" s="37" t="s">
        <v>230</v>
      </c>
      <c r="C28" s="135" t="s">
        <v>232</v>
      </c>
      <c r="D28" s="44" t="s">
        <v>65</v>
      </c>
      <c r="E28" s="52">
        <v>1520000</v>
      </c>
      <c r="F28" s="52">
        <v>1482000</v>
      </c>
      <c r="G28" s="115">
        <v>1482000</v>
      </c>
    </row>
    <row r="29" spans="1:7" s="7" customFormat="1" ht="44.45" customHeight="1" x14ac:dyDescent="0.3">
      <c r="A29" s="110" t="s">
        <v>152</v>
      </c>
      <c r="B29" s="37" t="s">
        <v>153</v>
      </c>
      <c r="C29" s="135" t="s">
        <v>233</v>
      </c>
      <c r="D29" s="44" t="s">
        <v>63</v>
      </c>
      <c r="E29" s="52">
        <v>1375000</v>
      </c>
      <c r="F29" s="52">
        <v>1375000</v>
      </c>
      <c r="G29" s="115">
        <v>1375000</v>
      </c>
    </row>
    <row r="30" spans="1:7" s="7" customFormat="1" ht="288" customHeight="1" x14ac:dyDescent="0.3">
      <c r="A30" s="29" t="s">
        <v>6</v>
      </c>
      <c r="B30" s="29" t="s">
        <v>234</v>
      </c>
      <c r="C30" s="136" t="s">
        <v>145</v>
      </c>
      <c r="D30" s="44" t="s">
        <v>65</v>
      </c>
      <c r="E30" s="52">
        <v>15800000</v>
      </c>
      <c r="F30" s="52">
        <v>23000000</v>
      </c>
      <c r="G30" s="115">
        <f>SUM(F30*0.15)</f>
        <v>3450000</v>
      </c>
    </row>
    <row r="31" spans="1:7" s="7" customFormat="1" ht="39" customHeight="1" x14ac:dyDescent="0.3">
      <c r="A31" s="29" t="s">
        <v>132</v>
      </c>
      <c r="B31" s="29" t="s">
        <v>101</v>
      </c>
      <c r="C31" s="136" t="s">
        <v>235</v>
      </c>
      <c r="D31" s="44" t="s">
        <v>63</v>
      </c>
      <c r="E31" s="52">
        <v>6000000</v>
      </c>
      <c r="F31" s="52">
        <v>2500000</v>
      </c>
      <c r="G31" s="115">
        <v>2500000</v>
      </c>
    </row>
    <row r="32" spans="1:7" s="7" customFormat="1" ht="40.15" customHeight="1" x14ac:dyDescent="0.3">
      <c r="A32" s="228" t="s">
        <v>9</v>
      </c>
      <c r="B32" s="228"/>
      <c r="C32" s="228"/>
      <c r="D32" s="228"/>
      <c r="E32" s="228"/>
      <c r="F32" s="228"/>
      <c r="G32" s="228"/>
    </row>
    <row r="33" spans="1:7" s="7" customFormat="1" ht="186.6" customHeight="1" x14ac:dyDescent="0.3">
      <c r="A33" s="37" t="s">
        <v>74</v>
      </c>
      <c r="B33" s="29" t="s">
        <v>79</v>
      </c>
      <c r="C33" s="29" t="s">
        <v>236</v>
      </c>
      <c r="D33" s="44" t="s">
        <v>65</v>
      </c>
      <c r="E33" s="52">
        <v>3226400</v>
      </c>
      <c r="F33" s="53"/>
      <c r="G33" s="160"/>
    </row>
    <row r="34" spans="1:7" s="7" customFormat="1" ht="40.9" customHeight="1" x14ac:dyDescent="0.3">
      <c r="A34" s="110" t="s">
        <v>11</v>
      </c>
      <c r="B34" s="37" t="s">
        <v>67</v>
      </c>
      <c r="C34" s="37" t="s">
        <v>237</v>
      </c>
      <c r="D34" s="44" t="s">
        <v>63</v>
      </c>
      <c r="E34" s="52">
        <v>25512000</v>
      </c>
      <c r="F34" s="69">
        <v>14309000</v>
      </c>
      <c r="G34" s="161">
        <v>14309000</v>
      </c>
    </row>
    <row r="35" spans="1:7" s="4" customFormat="1" ht="228.6" customHeight="1" x14ac:dyDescent="0.25">
      <c r="A35" s="110" t="s">
        <v>11</v>
      </c>
      <c r="B35" s="29" t="s">
        <v>123</v>
      </c>
      <c r="C35" s="29" t="s">
        <v>238</v>
      </c>
      <c r="D35" s="44" t="s">
        <v>63</v>
      </c>
      <c r="E35" s="52">
        <v>41000000</v>
      </c>
      <c r="F35" s="111">
        <v>14000000</v>
      </c>
      <c r="G35" s="162">
        <v>14000000</v>
      </c>
    </row>
    <row r="36" spans="1:7" s="7" customFormat="1" ht="40.15" customHeight="1" x14ac:dyDescent="0.3">
      <c r="A36" s="228" t="s">
        <v>10</v>
      </c>
      <c r="B36" s="228"/>
      <c r="C36" s="228"/>
      <c r="D36" s="228"/>
      <c r="E36" s="228"/>
      <c r="F36" s="228"/>
      <c r="G36" s="228"/>
    </row>
    <row r="37" spans="1:7" s="7" customFormat="1" ht="112.9" customHeight="1" x14ac:dyDescent="0.3">
      <c r="A37" s="37" t="s">
        <v>11</v>
      </c>
      <c r="B37" s="29" t="s">
        <v>240</v>
      </c>
      <c r="C37" s="29" t="s">
        <v>239</v>
      </c>
      <c r="D37" s="44" t="s">
        <v>65</v>
      </c>
      <c r="E37" s="52">
        <v>450000</v>
      </c>
      <c r="F37" s="52">
        <v>388000</v>
      </c>
      <c r="G37" s="115">
        <v>388000</v>
      </c>
    </row>
    <row r="38" spans="1:7" s="7" customFormat="1" ht="37.15" customHeight="1" x14ac:dyDescent="0.3">
      <c r="A38" s="113" t="s">
        <v>11</v>
      </c>
      <c r="B38" s="110" t="s">
        <v>242</v>
      </c>
      <c r="C38" s="110" t="s">
        <v>241</v>
      </c>
      <c r="D38" s="112" t="s">
        <v>65</v>
      </c>
      <c r="E38" s="60">
        <v>1994000</v>
      </c>
      <c r="F38" s="60">
        <v>1994000</v>
      </c>
      <c r="G38" s="163">
        <v>1994000</v>
      </c>
    </row>
    <row r="39" spans="1:7" ht="54.6" customHeight="1" x14ac:dyDescent="0.25">
      <c r="A39" s="113" t="s">
        <v>11</v>
      </c>
      <c r="B39" s="44" t="s">
        <v>243</v>
      </c>
      <c r="C39" s="29" t="s">
        <v>244</v>
      </c>
      <c r="D39" s="44" t="s">
        <v>65</v>
      </c>
      <c r="E39" s="44"/>
      <c r="F39" s="60">
        <v>1704000</v>
      </c>
      <c r="G39" s="162">
        <f>SUM(F39*0.5)</f>
        <v>852000</v>
      </c>
    </row>
    <row r="40" spans="1:7" ht="39" customHeight="1" x14ac:dyDescent="0.25">
      <c r="A40" s="113" t="s">
        <v>7</v>
      </c>
      <c r="B40" s="29" t="s">
        <v>245</v>
      </c>
      <c r="C40" s="29"/>
      <c r="D40" s="44" t="s">
        <v>65</v>
      </c>
      <c r="E40" s="52">
        <f>SUM(6816000*0.6)</f>
        <v>4089600</v>
      </c>
      <c r="F40" s="60">
        <v>5000000</v>
      </c>
      <c r="G40" s="115">
        <f>SUM(6816000*0.6)</f>
        <v>4089600</v>
      </c>
    </row>
    <row r="41" spans="1:7" ht="42" customHeight="1" x14ac:dyDescent="0.25">
      <c r="A41" s="113" t="s">
        <v>12</v>
      </c>
      <c r="B41" s="29" t="s">
        <v>158</v>
      </c>
      <c r="C41" s="29"/>
      <c r="D41" s="44"/>
      <c r="E41" s="44"/>
      <c r="F41" s="60">
        <v>2296000</v>
      </c>
      <c r="G41" s="163">
        <v>2296000</v>
      </c>
    </row>
    <row r="42" spans="1:7" s="4" customFormat="1" ht="86.45" customHeight="1" x14ac:dyDescent="0.25">
      <c r="A42" s="110" t="s">
        <v>60</v>
      </c>
      <c r="B42" s="29" t="s">
        <v>164</v>
      </c>
      <c r="C42" s="29" t="s">
        <v>66</v>
      </c>
      <c r="D42" s="44" t="s">
        <v>65</v>
      </c>
      <c r="E42" s="52">
        <f>SUM(6816000*0.6)</f>
        <v>4089600</v>
      </c>
      <c r="F42" s="52">
        <v>2747000</v>
      </c>
      <c r="G42" s="115">
        <v>2747000</v>
      </c>
    </row>
    <row r="43" spans="1:7" s="7" customFormat="1" ht="45" customHeight="1" x14ac:dyDescent="0.3">
      <c r="A43" s="113" t="s">
        <v>11</v>
      </c>
      <c r="B43" s="29" t="s">
        <v>246</v>
      </c>
      <c r="C43" s="29" t="s">
        <v>247</v>
      </c>
      <c r="D43" s="44" t="s">
        <v>65</v>
      </c>
      <c r="E43" s="52">
        <v>354000</v>
      </c>
      <c r="F43" s="52">
        <v>354000</v>
      </c>
      <c r="G43" s="115">
        <v>354000</v>
      </c>
    </row>
    <row r="44" spans="1:7" s="4" customFormat="1" ht="40.15" customHeight="1" x14ac:dyDescent="0.25">
      <c r="A44" s="228" t="s">
        <v>203</v>
      </c>
      <c r="B44" s="228"/>
      <c r="C44" s="228"/>
      <c r="D44" s="228"/>
      <c r="E44" s="228"/>
      <c r="F44" s="228"/>
      <c r="G44" s="228"/>
    </row>
    <row r="45" spans="1:7" s="4" customFormat="1" ht="22.9" customHeight="1" x14ac:dyDescent="0.25">
      <c r="A45" s="37" t="s">
        <v>124</v>
      </c>
      <c r="B45" s="24"/>
      <c r="C45" s="25"/>
      <c r="D45" s="16"/>
      <c r="E45" s="26"/>
      <c r="F45" s="62"/>
      <c r="G45" s="164"/>
    </row>
    <row r="46" spans="1:7" s="6" customFormat="1" ht="40.15" customHeight="1" x14ac:dyDescent="0.25">
      <c r="A46" s="228" t="s">
        <v>204</v>
      </c>
      <c r="B46" s="228"/>
      <c r="C46" s="228"/>
      <c r="D46" s="228"/>
      <c r="E46" s="228"/>
      <c r="F46" s="228"/>
      <c r="G46" s="228"/>
    </row>
    <row r="47" spans="1:7" ht="343.9" customHeight="1" x14ac:dyDescent="0.25">
      <c r="A47" s="29" t="s">
        <v>8</v>
      </c>
      <c r="B47" s="29" t="s">
        <v>248</v>
      </c>
      <c r="C47" s="116" t="s">
        <v>249</v>
      </c>
      <c r="D47" s="44" t="s">
        <v>63</v>
      </c>
      <c r="E47" s="52" t="e">
        <f>SUM(#REF!*0.6)</f>
        <v>#REF!</v>
      </c>
      <c r="F47" s="52">
        <v>15000000</v>
      </c>
      <c r="G47" s="115">
        <f>SUM(F47*0.6)</f>
        <v>9000000</v>
      </c>
    </row>
    <row r="48" spans="1:7" ht="127.15" customHeight="1" x14ac:dyDescent="0.25">
      <c r="A48" s="37" t="s">
        <v>71</v>
      </c>
      <c r="B48" s="29" t="s">
        <v>73</v>
      </c>
      <c r="C48" s="29" t="s">
        <v>250</v>
      </c>
      <c r="D48" s="44" t="s">
        <v>65</v>
      </c>
      <c r="E48" s="52">
        <v>1500000</v>
      </c>
      <c r="F48" s="52">
        <v>1420000</v>
      </c>
      <c r="G48" s="115">
        <v>1420000</v>
      </c>
    </row>
    <row r="49" spans="1:7" ht="409.15" customHeight="1" x14ac:dyDescent="0.25">
      <c r="A49" s="218" t="s">
        <v>71</v>
      </c>
      <c r="B49" s="217" t="s">
        <v>72</v>
      </c>
      <c r="C49" s="217" t="s">
        <v>251</v>
      </c>
      <c r="D49" s="219" t="s">
        <v>65</v>
      </c>
      <c r="E49" s="52">
        <v>10000000</v>
      </c>
      <c r="F49" s="220">
        <v>1000000</v>
      </c>
      <c r="G49" s="221">
        <v>1000000</v>
      </c>
    </row>
    <row r="50" spans="1:7" ht="78.599999999999994" customHeight="1" x14ac:dyDescent="0.25">
      <c r="A50" s="218"/>
      <c r="B50" s="217"/>
      <c r="C50" s="217"/>
      <c r="D50" s="219"/>
      <c r="E50" s="52"/>
      <c r="F50" s="220"/>
      <c r="G50" s="221"/>
    </row>
    <row r="51" spans="1:7" s="40" customFormat="1" ht="42.6" customHeight="1" x14ac:dyDescent="0.25">
      <c r="A51" s="37" t="s">
        <v>71</v>
      </c>
      <c r="B51" s="37" t="s">
        <v>252</v>
      </c>
      <c r="C51" s="37" t="s">
        <v>253</v>
      </c>
      <c r="D51" s="44" t="s">
        <v>63</v>
      </c>
      <c r="E51" s="52"/>
      <c r="F51" s="69">
        <v>25000000</v>
      </c>
      <c r="G51" s="161">
        <v>25000000</v>
      </c>
    </row>
    <row r="52" spans="1:7" s="40" customFormat="1" ht="40.15" customHeight="1" x14ac:dyDescent="0.25">
      <c r="A52" s="37" t="s">
        <v>71</v>
      </c>
      <c r="B52" s="37" t="s">
        <v>246</v>
      </c>
      <c r="C52" s="37" t="s">
        <v>254</v>
      </c>
      <c r="D52" s="44" t="s">
        <v>65</v>
      </c>
      <c r="E52" s="52"/>
      <c r="F52" s="60">
        <v>2000000</v>
      </c>
      <c r="G52" s="163">
        <v>2000000</v>
      </c>
    </row>
    <row r="53" spans="1:7" ht="41.45" customHeight="1" x14ac:dyDescent="0.25">
      <c r="A53" s="37" t="s">
        <v>71</v>
      </c>
      <c r="B53" s="29" t="s">
        <v>163</v>
      </c>
      <c r="C53" s="44"/>
      <c r="D53" s="44" t="s">
        <v>65</v>
      </c>
      <c r="E53" s="52" t="e">
        <f>SUM(#REF!*0.6)</f>
        <v>#REF!</v>
      </c>
      <c r="F53" s="52">
        <v>1000000</v>
      </c>
      <c r="G53" s="115">
        <f>SUM(F53*0.6)</f>
        <v>600000</v>
      </c>
    </row>
    <row r="54" spans="1:7" s="4" customFormat="1" ht="49.9" customHeight="1" x14ac:dyDescent="0.25">
      <c r="A54" s="228" t="s">
        <v>13</v>
      </c>
      <c r="B54" s="228"/>
      <c r="C54" s="228"/>
      <c r="D54" s="228"/>
      <c r="E54" s="228"/>
      <c r="F54" s="228"/>
      <c r="G54" s="228"/>
    </row>
    <row r="55" spans="1:7" ht="141.6" customHeight="1" x14ac:dyDescent="0.25">
      <c r="A55" s="29" t="s">
        <v>11</v>
      </c>
      <c r="B55" s="29" t="s">
        <v>69</v>
      </c>
      <c r="C55" s="135" t="s">
        <v>255</v>
      </c>
      <c r="D55" s="44" t="s">
        <v>65</v>
      </c>
      <c r="E55" s="52">
        <v>4970000</v>
      </c>
      <c r="F55" s="52">
        <v>0</v>
      </c>
      <c r="G55" s="165"/>
    </row>
    <row r="56" spans="1:7" ht="41.45" customHeight="1" x14ac:dyDescent="0.25">
      <c r="A56" s="29" t="s">
        <v>11</v>
      </c>
      <c r="B56" s="29" t="s">
        <v>69</v>
      </c>
      <c r="C56" s="44" t="s">
        <v>256</v>
      </c>
      <c r="D56" s="44" t="s">
        <v>65</v>
      </c>
      <c r="E56" s="52"/>
      <c r="F56" s="52">
        <v>3554000</v>
      </c>
      <c r="G56" s="115">
        <v>3554000</v>
      </c>
    </row>
    <row r="57" spans="1:7" s="6" customFormat="1" ht="40.15" customHeight="1" x14ac:dyDescent="0.25">
      <c r="A57" s="229" t="s">
        <v>14</v>
      </c>
      <c r="B57" s="229"/>
      <c r="C57" s="229"/>
      <c r="D57" s="229"/>
      <c r="E57" s="229"/>
      <c r="F57" s="229"/>
      <c r="G57" s="229"/>
    </row>
    <row r="58" spans="1:7" s="6" customFormat="1" ht="40.15" customHeight="1" x14ac:dyDescent="0.25">
      <c r="A58" s="29" t="s">
        <v>11</v>
      </c>
      <c r="B58" s="110" t="s">
        <v>138</v>
      </c>
      <c r="C58" s="110" t="s">
        <v>257</v>
      </c>
      <c r="D58" s="110" t="s">
        <v>65</v>
      </c>
      <c r="E58" s="52">
        <v>3000000</v>
      </c>
      <c r="F58" s="52">
        <v>3000000</v>
      </c>
      <c r="G58" s="115">
        <v>3000000</v>
      </c>
    </row>
    <row r="59" spans="1:7" s="48" customFormat="1" ht="69.599999999999994" customHeight="1" x14ac:dyDescent="0.25">
      <c r="A59" s="110" t="s">
        <v>126</v>
      </c>
      <c r="B59" s="110" t="s">
        <v>258</v>
      </c>
      <c r="C59" s="110" t="s">
        <v>259</v>
      </c>
      <c r="D59" s="110" t="s">
        <v>65</v>
      </c>
      <c r="E59" s="52">
        <v>100000</v>
      </c>
      <c r="F59" s="52">
        <v>100000</v>
      </c>
      <c r="G59" s="115"/>
    </row>
    <row r="60" spans="1:7" s="6" customFormat="1" ht="40.15" customHeight="1" x14ac:dyDescent="0.25">
      <c r="A60" s="229" t="s">
        <v>15</v>
      </c>
      <c r="B60" s="229"/>
      <c r="C60" s="229"/>
      <c r="D60" s="229"/>
      <c r="E60" s="229"/>
      <c r="F60" s="229"/>
      <c r="G60" s="229"/>
    </row>
    <row r="61" spans="1:7" s="6" customFormat="1" ht="14.45" customHeight="1" x14ac:dyDescent="0.25">
      <c r="A61" s="157"/>
      <c r="B61" s="157"/>
      <c r="C61" s="157"/>
      <c r="D61" s="157"/>
      <c r="E61" s="157"/>
      <c r="F61" s="157"/>
      <c r="G61" s="166"/>
    </row>
    <row r="62" spans="1:7" s="6" customFormat="1" ht="40.15" customHeight="1" x14ac:dyDescent="0.25">
      <c r="A62" s="229" t="s">
        <v>321</v>
      </c>
      <c r="B62" s="229"/>
      <c r="C62" s="229"/>
      <c r="D62" s="229"/>
      <c r="E62" s="229"/>
      <c r="F62" s="229"/>
      <c r="G62" s="229"/>
    </row>
    <row r="63" spans="1:7" s="51" customFormat="1" ht="42" customHeight="1" x14ac:dyDescent="0.25">
      <c r="A63" s="110" t="s">
        <v>31</v>
      </c>
      <c r="B63" s="110" t="s">
        <v>137</v>
      </c>
      <c r="C63" s="110" t="s">
        <v>261</v>
      </c>
      <c r="D63" s="44" t="s">
        <v>82</v>
      </c>
      <c r="E63" s="117"/>
      <c r="F63" s="52">
        <v>5000000</v>
      </c>
      <c r="G63" s="115">
        <v>5000000</v>
      </c>
    </row>
    <row r="64" spans="1:7" s="4" customFormat="1" ht="56.45" customHeight="1" x14ac:dyDescent="0.25">
      <c r="A64" s="29" t="s">
        <v>60</v>
      </c>
      <c r="B64" s="29" t="s">
        <v>260</v>
      </c>
      <c r="C64" s="29" t="s">
        <v>262</v>
      </c>
      <c r="D64" s="29" t="s">
        <v>65</v>
      </c>
      <c r="E64" s="118"/>
      <c r="F64" s="52">
        <v>0</v>
      </c>
      <c r="G64" s="115">
        <v>0</v>
      </c>
    </row>
    <row r="65" spans="1:8" s="6" customFormat="1" ht="40.15" customHeight="1" x14ac:dyDescent="0.25">
      <c r="A65" s="231" t="s">
        <v>16</v>
      </c>
      <c r="B65" s="231"/>
      <c r="C65" s="231"/>
      <c r="D65" s="231"/>
      <c r="E65" s="231"/>
      <c r="F65" s="231"/>
      <c r="G65" s="231"/>
    </row>
    <row r="66" spans="1:8" s="4" customFormat="1" ht="41.45" customHeight="1" x14ac:dyDescent="0.25">
      <c r="A66" s="41" t="s">
        <v>126</v>
      </c>
      <c r="B66" s="41" t="s">
        <v>263</v>
      </c>
      <c r="C66" s="119"/>
      <c r="D66" s="119"/>
      <c r="E66" s="119"/>
      <c r="F66" s="119"/>
      <c r="G66" s="167"/>
    </row>
    <row r="67" spans="1:8" s="6" customFormat="1" ht="40.15" customHeight="1" x14ac:dyDescent="0.25">
      <c r="A67" s="231" t="s">
        <v>17</v>
      </c>
      <c r="B67" s="231"/>
      <c r="C67" s="231"/>
      <c r="D67" s="231"/>
      <c r="E67" s="231"/>
      <c r="F67" s="231"/>
      <c r="G67" s="231"/>
    </row>
    <row r="68" spans="1:8" s="6" customFormat="1" x14ac:dyDescent="0.25">
      <c r="A68" s="20"/>
      <c r="B68" s="20"/>
      <c r="C68" s="20"/>
      <c r="D68" s="20"/>
      <c r="E68" s="20"/>
      <c r="F68" s="64"/>
      <c r="G68" s="168"/>
    </row>
    <row r="69" spans="1:8" s="6" customFormat="1" ht="49.9" customHeight="1" x14ac:dyDescent="0.25">
      <c r="A69" s="229" t="s">
        <v>18</v>
      </c>
      <c r="B69" s="229"/>
      <c r="C69" s="229"/>
      <c r="D69" s="229"/>
      <c r="E69" s="229"/>
      <c r="F69" s="229"/>
      <c r="G69" s="229"/>
    </row>
    <row r="70" spans="1:8" s="4" customFormat="1" ht="186" customHeight="1" x14ac:dyDescent="0.25">
      <c r="A70" s="29" t="s">
        <v>11</v>
      </c>
      <c r="B70" s="116" t="s">
        <v>125</v>
      </c>
      <c r="C70" s="29" t="s">
        <v>264</v>
      </c>
      <c r="D70" s="44" t="s">
        <v>65</v>
      </c>
      <c r="E70" s="120">
        <v>940000</v>
      </c>
      <c r="F70" s="120">
        <v>940000</v>
      </c>
      <c r="G70" s="169">
        <v>940000</v>
      </c>
    </row>
    <row r="71" spans="1:8" s="6" customFormat="1" ht="40.15" customHeight="1" x14ac:dyDescent="0.25">
      <c r="A71" s="229" t="s">
        <v>19</v>
      </c>
      <c r="B71" s="229"/>
      <c r="C71" s="229"/>
      <c r="D71" s="229"/>
      <c r="E71" s="229"/>
      <c r="F71" s="229"/>
      <c r="G71" s="229"/>
    </row>
    <row r="72" spans="1:8" s="4" customFormat="1" ht="87.6" customHeight="1" x14ac:dyDescent="0.25">
      <c r="A72" s="29" t="s">
        <v>11</v>
      </c>
      <c r="B72" s="29" t="s">
        <v>121</v>
      </c>
      <c r="C72" s="29" t="s">
        <v>265</v>
      </c>
      <c r="D72" s="44" t="s">
        <v>65</v>
      </c>
      <c r="E72" s="120">
        <v>1506000</v>
      </c>
      <c r="F72" s="120">
        <v>1506000</v>
      </c>
      <c r="G72" s="169">
        <v>1506000</v>
      </c>
    </row>
    <row r="73" spans="1:8" s="6" customFormat="1" ht="40.15" customHeight="1" x14ac:dyDescent="0.25">
      <c r="A73" s="231" t="s">
        <v>20</v>
      </c>
      <c r="B73" s="231"/>
      <c r="C73" s="231"/>
      <c r="D73" s="231"/>
      <c r="E73" s="231"/>
      <c r="F73" s="231"/>
      <c r="G73" s="231"/>
    </row>
    <row r="74" spans="1:8" s="4" customFormat="1" x14ac:dyDescent="0.25">
      <c r="A74" s="13"/>
      <c r="B74" s="14"/>
      <c r="C74" s="15"/>
      <c r="D74" s="16"/>
      <c r="E74" s="17"/>
      <c r="F74" s="65"/>
      <c r="G74" s="170"/>
    </row>
    <row r="75" spans="1:8" s="4" customFormat="1" ht="40.15" customHeight="1" x14ac:dyDescent="0.25">
      <c r="A75" s="229" t="s">
        <v>21</v>
      </c>
      <c r="B75" s="229"/>
      <c r="C75" s="229"/>
      <c r="D75" s="229"/>
      <c r="E75" s="229"/>
      <c r="F75" s="229"/>
      <c r="G75" s="229"/>
    </row>
    <row r="76" spans="1:8" s="4" customFormat="1" ht="313.14999999999998" customHeight="1" x14ac:dyDescent="0.25">
      <c r="A76" s="29" t="s">
        <v>11</v>
      </c>
      <c r="B76" s="29" t="s">
        <v>266</v>
      </c>
      <c r="C76" s="29" t="s">
        <v>267</v>
      </c>
      <c r="D76" s="44" t="s">
        <v>65</v>
      </c>
      <c r="E76" s="52">
        <v>326000</v>
      </c>
      <c r="F76" s="52"/>
      <c r="G76" s="115"/>
    </row>
    <row r="77" spans="1:8" s="8" customFormat="1" ht="40.15" customHeight="1" x14ac:dyDescent="0.3">
      <c r="A77" s="229" t="s">
        <v>22</v>
      </c>
      <c r="B77" s="229"/>
      <c r="C77" s="229"/>
      <c r="D77" s="229"/>
      <c r="E77" s="229"/>
      <c r="F77" s="229"/>
      <c r="G77" s="229"/>
    </row>
    <row r="78" spans="1:8" s="8" customFormat="1" ht="57" customHeight="1" x14ac:dyDescent="0.3">
      <c r="A78" s="41" t="s">
        <v>11</v>
      </c>
      <c r="B78" s="41" t="s">
        <v>268</v>
      </c>
      <c r="C78" s="41" t="s">
        <v>269</v>
      </c>
      <c r="D78" s="114" t="s">
        <v>65</v>
      </c>
      <c r="E78" s="121">
        <v>1008000</v>
      </c>
      <c r="F78" s="119"/>
      <c r="G78" s="167"/>
    </row>
    <row r="79" spans="1:8" s="81" customFormat="1" ht="40.15" customHeight="1" x14ac:dyDescent="0.3">
      <c r="A79" s="231" t="s">
        <v>167</v>
      </c>
      <c r="B79" s="231"/>
      <c r="C79" s="231"/>
      <c r="D79" s="231"/>
      <c r="E79" s="231"/>
      <c r="F79" s="231"/>
      <c r="G79" s="231"/>
      <c r="H79" s="93"/>
    </row>
    <row r="80" spans="1:8" s="81" customFormat="1" ht="30.6" customHeight="1" x14ac:dyDescent="0.3">
      <c r="A80" s="29" t="s">
        <v>11</v>
      </c>
      <c r="B80" s="110" t="s">
        <v>168</v>
      </c>
      <c r="C80" s="117"/>
      <c r="D80" s="44" t="s">
        <v>65</v>
      </c>
      <c r="E80" s="120">
        <v>1644000</v>
      </c>
      <c r="F80" s="120">
        <v>1644000</v>
      </c>
      <c r="G80" s="169">
        <v>1644000</v>
      </c>
    </row>
    <row r="81" spans="1:7" s="2" customFormat="1" ht="24.6" customHeight="1" x14ac:dyDescent="0.3">
      <c r="A81" s="122" t="s">
        <v>116</v>
      </c>
      <c r="B81" s="123"/>
      <c r="C81" s="122"/>
      <c r="D81" s="123"/>
      <c r="E81" s="58" t="e">
        <f>SUM(E6:E80)</f>
        <v>#REF!</v>
      </c>
      <c r="F81" s="58">
        <f>SUM(F6:F78)</f>
        <v>641888000</v>
      </c>
      <c r="G81" s="171">
        <f>SUM(G6:G78)</f>
        <v>521208600</v>
      </c>
    </row>
    <row r="82" spans="1:7" s="124" customFormat="1" ht="55.15" customHeight="1" x14ac:dyDescent="0.25">
      <c r="A82" s="230" t="s">
        <v>23</v>
      </c>
      <c r="B82" s="230"/>
      <c r="C82" s="230"/>
      <c r="D82" s="230"/>
      <c r="E82" s="230"/>
      <c r="F82" s="230"/>
      <c r="G82" s="230"/>
    </row>
    <row r="83" spans="1:7" s="11" customFormat="1" ht="13.5" x14ac:dyDescent="0.25">
      <c r="A83" s="137"/>
      <c r="B83" s="137"/>
      <c r="C83" s="23"/>
      <c r="D83" s="30"/>
      <c r="E83" s="31"/>
      <c r="F83" s="66"/>
      <c r="G83" s="172"/>
    </row>
    <row r="84" spans="1:7" s="9" customFormat="1" ht="40.15" customHeight="1" x14ac:dyDescent="0.3">
      <c r="A84" s="223" t="s">
        <v>24</v>
      </c>
      <c r="B84" s="223"/>
      <c r="C84" s="223"/>
      <c r="D84" s="223"/>
      <c r="E84" s="223"/>
      <c r="F84" s="223"/>
      <c r="G84" s="223"/>
    </row>
    <row r="85" spans="1:7" s="2" customFormat="1" ht="40.15" customHeight="1" x14ac:dyDescent="0.3">
      <c r="A85" s="29" t="s">
        <v>11</v>
      </c>
      <c r="B85" s="29" t="s">
        <v>141</v>
      </c>
      <c r="C85" s="21"/>
      <c r="D85" s="22"/>
      <c r="E85" s="22"/>
      <c r="F85" s="138"/>
      <c r="G85" s="173"/>
    </row>
    <row r="86" spans="1:7" s="9" customFormat="1" ht="45" customHeight="1" x14ac:dyDescent="0.3">
      <c r="A86" s="223" t="s">
        <v>25</v>
      </c>
      <c r="B86" s="223"/>
      <c r="C86" s="223"/>
      <c r="D86" s="223"/>
      <c r="E86" s="223"/>
      <c r="F86" s="223"/>
      <c r="G86" s="223"/>
    </row>
    <row r="87" spans="1:7" s="2" customFormat="1" ht="41.45" customHeight="1" x14ac:dyDescent="0.3">
      <c r="A87" s="29" t="s">
        <v>11</v>
      </c>
      <c r="B87" s="29" t="s">
        <v>141</v>
      </c>
      <c r="C87" s="21"/>
      <c r="D87" s="22"/>
      <c r="E87" s="22"/>
      <c r="F87" s="66"/>
      <c r="G87" s="172"/>
    </row>
    <row r="88" spans="1:7" s="9" customFormat="1" ht="40.15" customHeight="1" x14ac:dyDescent="0.3">
      <c r="A88" s="223" t="s">
        <v>26</v>
      </c>
      <c r="B88" s="223"/>
      <c r="C88" s="223"/>
      <c r="D88" s="223"/>
      <c r="E88" s="223"/>
      <c r="F88" s="223"/>
      <c r="G88" s="223"/>
    </row>
    <row r="89" spans="1:7" s="2" customFormat="1" x14ac:dyDescent="0.3">
      <c r="A89" s="20"/>
      <c r="B89" s="20"/>
      <c r="C89" s="21"/>
      <c r="D89" s="22"/>
      <c r="E89" s="22"/>
      <c r="F89" s="66"/>
      <c r="G89" s="172"/>
    </row>
    <row r="90" spans="1:7" s="9" customFormat="1" ht="40.15" customHeight="1" x14ac:dyDescent="0.3">
      <c r="A90" s="223" t="s">
        <v>27</v>
      </c>
      <c r="B90" s="223"/>
      <c r="C90" s="223"/>
      <c r="D90" s="223"/>
      <c r="E90" s="223"/>
      <c r="F90" s="223"/>
      <c r="G90" s="223"/>
    </row>
    <row r="91" spans="1:7" s="71" customFormat="1" ht="40.9" customHeight="1" x14ac:dyDescent="0.3">
      <c r="A91" s="29" t="s">
        <v>11</v>
      </c>
      <c r="B91" s="112" t="s">
        <v>270</v>
      </c>
      <c r="C91" s="110" t="s">
        <v>271</v>
      </c>
      <c r="D91" s="117"/>
      <c r="E91" s="117"/>
      <c r="F91" s="120">
        <v>343000</v>
      </c>
      <c r="G91" s="169">
        <v>343000</v>
      </c>
    </row>
    <row r="92" spans="1:7" s="2" customFormat="1" ht="56.45" customHeight="1" x14ac:dyDescent="0.3">
      <c r="A92" s="29" t="s">
        <v>11</v>
      </c>
      <c r="B92" s="29" t="s">
        <v>272</v>
      </c>
      <c r="C92" s="29" t="s">
        <v>273</v>
      </c>
      <c r="D92" s="118"/>
      <c r="E92" s="120">
        <v>400000</v>
      </c>
      <c r="F92" s="120">
        <v>2174000</v>
      </c>
      <c r="G92" s="169">
        <v>200000</v>
      </c>
    </row>
    <row r="93" spans="1:7" s="9" customFormat="1" ht="40.15" customHeight="1" x14ac:dyDescent="0.3">
      <c r="A93" s="223" t="s">
        <v>28</v>
      </c>
      <c r="B93" s="223"/>
      <c r="C93" s="223"/>
      <c r="D93" s="223"/>
      <c r="E93" s="223"/>
      <c r="F93" s="223"/>
      <c r="G93" s="223"/>
    </row>
    <row r="94" spans="1:7" s="2" customFormat="1" x14ac:dyDescent="0.3">
      <c r="A94" s="20"/>
      <c r="B94" s="20"/>
      <c r="C94" s="21"/>
      <c r="D94" s="22"/>
      <c r="E94" s="22"/>
      <c r="F94" s="63"/>
      <c r="G94" s="174"/>
    </row>
    <row r="95" spans="1:7" s="9" customFormat="1" ht="40.15" customHeight="1" x14ac:dyDescent="0.3">
      <c r="A95" s="223" t="s">
        <v>29</v>
      </c>
      <c r="B95" s="223"/>
      <c r="C95" s="223"/>
      <c r="D95" s="223"/>
      <c r="E95" s="223"/>
      <c r="F95" s="223"/>
      <c r="G95" s="223"/>
    </row>
    <row r="96" spans="1:7" s="2" customFormat="1" ht="23.45" customHeight="1" x14ac:dyDescent="0.3">
      <c r="A96" s="29" t="s">
        <v>144</v>
      </c>
      <c r="B96" s="29" t="s">
        <v>149</v>
      </c>
      <c r="C96" s="118"/>
      <c r="D96" s="118"/>
      <c r="E96" s="118"/>
      <c r="F96" s="120">
        <v>700000</v>
      </c>
      <c r="G96" s="169">
        <v>700000</v>
      </c>
    </row>
    <row r="97" spans="1:7" s="9" customFormat="1" ht="40.15" customHeight="1" x14ac:dyDescent="0.3">
      <c r="A97" s="223" t="s">
        <v>30</v>
      </c>
      <c r="B97" s="223"/>
      <c r="C97" s="223"/>
      <c r="D97" s="223"/>
      <c r="E97" s="223"/>
      <c r="F97" s="223"/>
      <c r="G97" s="223"/>
    </row>
    <row r="98" spans="1:7" s="9" customFormat="1" ht="68.45" customHeight="1" x14ac:dyDescent="0.3">
      <c r="A98" s="29" t="s">
        <v>31</v>
      </c>
      <c r="B98" s="44" t="s">
        <v>142</v>
      </c>
      <c r="C98" s="44" t="s">
        <v>274</v>
      </c>
      <c r="D98" s="44" t="s">
        <v>82</v>
      </c>
      <c r="E98" s="52"/>
      <c r="F98" s="118"/>
      <c r="G98" s="175"/>
    </row>
    <row r="99" spans="1:7" s="9" customFormat="1" ht="40.15" customHeight="1" x14ac:dyDescent="0.3">
      <c r="A99" s="223" t="s">
        <v>32</v>
      </c>
      <c r="B99" s="223"/>
      <c r="C99" s="223"/>
      <c r="D99" s="223"/>
      <c r="E99" s="223"/>
      <c r="F99" s="223"/>
      <c r="G99" s="223"/>
    </row>
    <row r="100" spans="1:7" s="9" customFormat="1" ht="285.60000000000002" customHeight="1" x14ac:dyDescent="0.3">
      <c r="A100" s="29" t="s">
        <v>12</v>
      </c>
      <c r="B100" s="37" t="s">
        <v>107</v>
      </c>
      <c r="C100" s="37" t="s">
        <v>275</v>
      </c>
      <c r="D100" s="44" t="s">
        <v>65</v>
      </c>
      <c r="E100" s="52">
        <v>789000</v>
      </c>
      <c r="F100" s="52">
        <v>789000</v>
      </c>
      <c r="G100" s="115">
        <v>789000</v>
      </c>
    </row>
    <row r="101" spans="1:7" s="7" customFormat="1" ht="345" customHeight="1" x14ac:dyDescent="0.3">
      <c r="A101" s="29" t="s">
        <v>12</v>
      </c>
      <c r="B101" s="37" t="s">
        <v>276</v>
      </c>
      <c r="C101" s="37" t="s">
        <v>277</v>
      </c>
      <c r="D101" s="44" t="s">
        <v>65</v>
      </c>
      <c r="E101" s="52">
        <v>1106862</v>
      </c>
      <c r="F101" s="111">
        <v>1106000</v>
      </c>
      <c r="G101" s="162">
        <v>1106000</v>
      </c>
    </row>
    <row r="102" spans="1:7" ht="100.15" customHeight="1" x14ac:dyDescent="0.25">
      <c r="A102" s="29" t="s">
        <v>11</v>
      </c>
      <c r="B102" s="37" t="s">
        <v>278</v>
      </c>
      <c r="C102" s="37" t="s">
        <v>134</v>
      </c>
      <c r="D102" s="44" t="s">
        <v>65</v>
      </c>
      <c r="E102" s="52">
        <v>440000</v>
      </c>
      <c r="F102" s="52"/>
      <c r="G102" s="115"/>
    </row>
    <row r="103" spans="1:7" s="9" customFormat="1" ht="40.15" customHeight="1" x14ac:dyDescent="0.3">
      <c r="A103" s="223" t="s">
        <v>33</v>
      </c>
      <c r="B103" s="223"/>
      <c r="C103" s="223"/>
      <c r="D103" s="223"/>
      <c r="E103" s="223"/>
      <c r="F103" s="223"/>
      <c r="G103" s="223"/>
    </row>
    <row r="104" spans="1:7" s="2" customFormat="1" x14ac:dyDescent="0.3">
      <c r="A104" s="20"/>
      <c r="B104" s="20"/>
      <c r="C104" s="21"/>
      <c r="D104" s="22"/>
      <c r="E104" s="22"/>
      <c r="F104" s="63"/>
      <c r="G104" s="174"/>
    </row>
    <row r="105" spans="1:7" s="125" customFormat="1" ht="40.15" customHeight="1" x14ac:dyDescent="0.25">
      <c r="A105" s="223" t="s">
        <v>34</v>
      </c>
      <c r="B105" s="223"/>
      <c r="C105" s="223"/>
      <c r="D105" s="223"/>
      <c r="E105" s="223"/>
      <c r="F105" s="223"/>
      <c r="G105" s="223"/>
    </row>
    <row r="106" spans="1:7" s="2" customFormat="1" ht="53.45" customHeight="1" x14ac:dyDescent="0.3">
      <c r="A106" s="29" t="s">
        <v>11</v>
      </c>
      <c r="B106" s="29" t="s">
        <v>141</v>
      </c>
      <c r="C106" s="29"/>
      <c r="D106" s="29"/>
      <c r="E106" s="126"/>
      <c r="F106" s="126"/>
      <c r="G106" s="176"/>
    </row>
    <row r="107" spans="1:7" s="125" customFormat="1" ht="40.15" customHeight="1" x14ac:dyDescent="0.25">
      <c r="A107" s="223" t="s">
        <v>35</v>
      </c>
      <c r="B107" s="223"/>
      <c r="C107" s="223"/>
      <c r="D107" s="223"/>
      <c r="E107" s="223"/>
      <c r="F107" s="223"/>
      <c r="G107" s="223"/>
    </row>
    <row r="108" spans="1:7" s="2" customFormat="1" x14ac:dyDescent="0.3">
      <c r="A108" s="20"/>
      <c r="B108" s="20"/>
      <c r="C108" s="21"/>
      <c r="D108" s="22"/>
      <c r="E108" s="22"/>
      <c r="F108" s="63"/>
      <c r="G108" s="174"/>
    </row>
    <row r="109" spans="1:7" s="125" customFormat="1" ht="40.15" customHeight="1" x14ac:dyDescent="0.25">
      <c r="A109" s="223" t="s">
        <v>36</v>
      </c>
      <c r="B109" s="223"/>
      <c r="C109" s="223"/>
      <c r="D109" s="223"/>
      <c r="E109" s="223"/>
      <c r="F109" s="223"/>
      <c r="G109" s="223"/>
    </row>
    <row r="110" spans="1:7" s="2" customFormat="1" x14ac:dyDescent="0.3">
      <c r="A110" s="28"/>
      <c r="B110" s="32"/>
      <c r="C110" s="23"/>
      <c r="D110" s="30"/>
      <c r="E110" s="31"/>
      <c r="F110" s="66"/>
      <c r="G110" s="172"/>
    </row>
    <row r="111" spans="1:7" s="125" customFormat="1" ht="40.15" customHeight="1" x14ac:dyDescent="0.25">
      <c r="A111" s="224" t="s">
        <v>37</v>
      </c>
      <c r="B111" s="224"/>
      <c r="C111" s="224"/>
      <c r="D111" s="224"/>
      <c r="E111" s="224"/>
      <c r="F111" s="224"/>
      <c r="G111" s="224"/>
    </row>
    <row r="112" spans="1:7" s="2" customFormat="1" x14ac:dyDescent="0.3">
      <c r="A112" s="33"/>
      <c r="B112" s="32"/>
      <c r="C112" s="23"/>
      <c r="D112" s="30"/>
      <c r="E112" s="31"/>
      <c r="F112" s="66"/>
      <c r="G112" s="172"/>
    </row>
    <row r="113" spans="1:7" s="9" customFormat="1" ht="40.15" customHeight="1" x14ac:dyDescent="0.3">
      <c r="A113" s="223" t="s">
        <v>38</v>
      </c>
      <c r="B113" s="223"/>
      <c r="C113" s="223"/>
      <c r="D113" s="223"/>
      <c r="E113" s="223"/>
      <c r="F113" s="223"/>
      <c r="G113" s="223"/>
    </row>
    <row r="114" spans="1:7" s="9" customFormat="1" x14ac:dyDescent="0.3">
      <c r="A114" s="20"/>
      <c r="B114" s="20"/>
      <c r="C114" s="21"/>
      <c r="D114" s="22"/>
      <c r="E114" s="22"/>
      <c r="F114" s="63"/>
      <c r="G114" s="174"/>
    </row>
    <row r="115" spans="1:7" s="9" customFormat="1" x14ac:dyDescent="0.3">
      <c r="A115" s="139" t="s">
        <v>117</v>
      </c>
      <c r="B115" s="140"/>
      <c r="C115" s="140"/>
      <c r="D115" s="141"/>
      <c r="E115" s="57">
        <f>SUM(E85:E114)</f>
        <v>2735862</v>
      </c>
      <c r="F115" s="57">
        <f>SUM(F85:F114)</f>
        <v>5112000</v>
      </c>
      <c r="G115" s="177">
        <f>SUM(G85:G114)</f>
        <v>3138000</v>
      </c>
    </row>
    <row r="116" spans="1:7" s="2" customFormat="1" ht="49.9" customHeight="1" x14ac:dyDescent="0.3">
      <c r="A116" s="225" t="s">
        <v>39</v>
      </c>
      <c r="B116" s="225"/>
      <c r="C116" s="225"/>
      <c r="D116" s="225"/>
      <c r="E116" s="225"/>
      <c r="F116" s="225"/>
      <c r="G116" s="225"/>
    </row>
    <row r="117" spans="1:7" s="11" customFormat="1" ht="15.6" customHeight="1" x14ac:dyDescent="0.25">
      <c r="A117" s="142"/>
      <c r="B117" s="30"/>
      <c r="C117" s="23"/>
      <c r="D117" s="30"/>
      <c r="E117" s="31"/>
      <c r="F117" s="66"/>
      <c r="G117" s="172"/>
    </row>
    <row r="118" spans="1:7" s="2" customFormat="1" ht="40.15" customHeight="1" x14ac:dyDescent="0.3">
      <c r="A118" s="222" t="s">
        <v>40</v>
      </c>
      <c r="B118" s="222"/>
      <c r="C118" s="222"/>
      <c r="D118" s="222"/>
      <c r="E118" s="222"/>
      <c r="F118" s="222"/>
      <c r="G118" s="222"/>
    </row>
    <row r="119" spans="1:7" s="2" customFormat="1" x14ac:dyDescent="0.3">
      <c r="A119" s="20"/>
      <c r="B119" s="20"/>
      <c r="C119" s="21"/>
      <c r="D119" s="22"/>
      <c r="E119" s="22"/>
      <c r="F119" s="63"/>
      <c r="G119" s="174"/>
    </row>
    <row r="120" spans="1:7" s="2" customFormat="1" ht="40.15" customHeight="1" x14ac:dyDescent="0.3">
      <c r="A120" s="222" t="s">
        <v>41</v>
      </c>
      <c r="B120" s="222"/>
      <c r="C120" s="222"/>
      <c r="D120" s="222"/>
      <c r="E120" s="222"/>
      <c r="F120" s="222"/>
      <c r="G120" s="222"/>
    </row>
    <row r="121" spans="1:7" s="4" customFormat="1" ht="328.9" customHeight="1" x14ac:dyDescent="0.25">
      <c r="A121" s="29" t="s">
        <v>12</v>
      </c>
      <c r="B121" s="37" t="s">
        <v>103</v>
      </c>
      <c r="C121" s="37" t="s">
        <v>104</v>
      </c>
      <c r="D121" s="44" t="s">
        <v>63</v>
      </c>
      <c r="E121" s="52">
        <v>3115000</v>
      </c>
      <c r="F121" s="52">
        <v>4450000</v>
      </c>
      <c r="G121" s="115">
        <v>3115000</v>
      </c>
    </row>
    <row r="122" spans="1:7" s="4" customFormat="1" ht="142.9" customHeight="1" x14ac:dyDescent="0.25">
      <c r="A122" s="29" t="s">
        <v>12</v>
      </c>
      <c r="B122" s="37" t="s">
        <v>106</v>
      </c>
      <c r="C122" s="37" t="s">
        <v>279</v>
      </c>
      <c r="D122" s="44" t="s">
        <v>63</v>
      </c>
      <c r="E122" s="52">
        <v>6500000</v>
      </c>
      <c r="F122" s="52">
        <v>6500000</v>
      </c>
      <c r="G122" s="115">
        <v>6500000</v>
      </c>
    </row>
    <row r="123" spans="1:7" s="4" customFormat="1" ht="409.15" customHeight="1" x14ac:dyDescent="0.25">
      <c r="A123" s="29" t="s">
        <v>12</v>
      </c>
      <c r="B123" s="37" t="s">
        <v>111</v>
      </c>
      <c r="C123" s="37" t="s">
        <v>280</v>
      </c>
      <c r="D123" s="44" t="s">
        <v>63</v>
      </c>
      <c r="E123" s="52">
        <v>11984000</v>
      </c>
      <c r="F123" s="60">
        <v>4000000</v>
      </c>
      <c r="G123" s="115"/>
    </row>
    <row r="124" spans="1:7" s="4" customFormat="1" ht="285" customHeight="1" x14ac:dyDescent="0.25">
      <c r="A124" s="29" t="s">
        <v>12</v>
      </c>
      <c r="B124" s="37" t="s">
        <v>113</v>
      </c>
      <c r="C124" s="37" t="s">
        <v>114</v>
      </c>
      <c r="D124" s="44" t="s">
        <v>63</v>
      </c>
      <c r="E124" s="52" t="e">
        <f>SUM(#REF!*0.6)</f>
        <v>#REF!</v>
      </c>
      <c r="F124" s="52">
        <v>40000000</v>
      </c>
      <c r="G124" s="115">
        <f>SUM(F124*0.6)</f>
        <v>24000000</v>
      </c>
    </row>
    <row r="125" spans="1:7" s="4" customFormat="1" ht="256.89999999999998" customHeight="1" x14ac:dyDescent="0.25">
      <c r="A125" s="29" t="s">
        <v>12</v>
      </c>
      <c r="B125" s="37" t="s">
        <v>108</v>
      </c>
      <c r="C125" s="37" t="s">
        <v>109</v>
      </c>
      <c r="D125" s="44" t="s">
        <v>63</v>
      </c>
      <c r="E125" s="52">
        <v>7455000</v>
      </c>
      <c r="F125" s="52">
        <v>7455000</v>
      </c>
      <c r="G125" s="115">
        <v>7455000</v>
      </c>
    </row>
    <row r="126" spans="1:7" s="2" customFormat="1" ht="40.15" customHeight="1" x14ac:dyDescent="0.3">
      <c r="A126" s="222" t="s">
        <v>42</v>
      </c>
      <c r="B126" s="222"/>
      <c r="C126" s="222"/>
      <c r="D126" s="222"/>
      <c r="E126" s="222"/>
      <c r="F126" s="222"/>
      <c r="G126" s="222"/>
    </row>
    <row r="127" spans="1:7" s="4" customFormat="1" ht="126.6" customHeight="1" x14ac:dyDescent="0.25">
      <c r="A127" s="29" t="s">
        <v>7</v>
      </c>
      <c r="B127" s="37" t="s">
        <v>281</v>
      </c>
      <c r="C127" s="29" t="s">
        <v>282</v>
      </c>
      <c r="D127" s="44" t="s">
        <v>63</v>
      </c>
      <c r="E127" s="52">
        <v>19597400</v>
      </c>
      <c r="F127" s="127">
        <v>9650000</v>
      </c>
      <c r="G127" s="178">
        <v>9650000</v>
      </c>
    </row>
    <row r="128" spans="1:7" s="4" customFormat="1" ht="40.9" customHeight="1" x14ac:dyDescent="0.25">
      <c r="A128" s="29" t="s">
        <v>7</v>
      </c>
      <c r="B128" s="29" t="s">
        <v>281</v>
      </c>
      <c r="C128" s="29"/>
      <c r="D128" s="44" t="s">
        <v>65</v>
      </c>
      <c r="E128" s="52"/>
      <c r="F128" s="52">
        <v>1143000</v>
      </c>
      <c r="G128" s="115">
        <v>1143000</v>
      </c>
    </row>
    <row r="129" spans="1:7" s="4" customFormat="1" ht="41.45" customHeight="1" x14ac:dyDescent="0.25">
      <c r="A129" s="29" t="s">
        <v>7</v>
      </c>
      <c r="B129" s="37" t="s">
        <v>161</v>
      </c>
      <c r="C129" s="29" t="s">
        <v>283</v>
      </c>
      <c r="D129" s="44" t="s">
        <v>65</v>
      </c>
      <c r="E129" s="52"/>
      <c r="F129" s="127">
        <v>1000000</v>
      </c>
      <c r="G129" s="178">
        <v>1000000</v>
      </c>
    </row>
    <row r="130" spans="1:7" s="4" customFormat="1" ht="70.150000000000006" customHeight="1" x14ac:dyDescent="0.25">
      <c r="A130" s="29" t="s">
        <v>31</v>
      </c>
      <c r="B130" s="44" t="s">
        <v>83</v>
      </c>
      <c r="C130" s="29" t="s">
        <v>284</v>
      </c>
      <c r="D130" s="44" t="s">
        <v>65</v>
      </c>
      <c r="E130" s="52">
        <v>20000000</v>
      </c>
      <c r="F130" s="128">
        <v>6000000</v>
      </c>
      <c r="G130" s="179">
        <v>6000000</v>
      </c>
    </row>
    <row r="131" spans="1:7" s="4" customFormat="1" ht="69" customHeight="1" x14ac:dyDescent="0.25">
      <c r="A131" s="29" t="s">
        <v>12</v>
      </c>
      <c r="B131" s="37" t="s">
        <v>84</v>
      </c>
      <c r="C131" s="37" t="s">
        <v>85</v>
      </c>
      <c r="D131" s="44" t="s">
        <v>65</v>
      </c>
      <c r="E131" s="52">
        <v>2702000</v>
      </c>
      <c r="F131" s="52">
        <v>2702000</v>
      </c>
      <c r="G131" s="115">
        <v>2702000</v>
      </c>
    </row>
    <row r="132" spans="1:7" s="4" customFormat="1" ht="228" customHeight="1" x14ac:dyDescent="0.25">
      <c r="A132" s="13" t="s">
        <v>12</v>
      </c>
      <c r="B132" s="37" t="s">
        <v>98</v>
      </c>
      <c r="C132" s="37" t="s">
        <v>99</v>
      </c>
      <c r="D132" s="43" t="s">
        <v>65</v>
      </c>
      <c r="E132" s="59">
        <v>5195000</v>
      </c>
      <c r="F132" s="59">
        <v>5195000</v>
      </c>
      <c r="G132" s="70">
        <v>5195000</v>
      </c>
    </row>
    <row r="133" spans="1:7" s="4" customFormat="1" ht="213" customHeight="1" x14ac:dyDescent="0.25">
      <c r="A133" s="29" t="s">
        <v>12</v>
      </c>
      <c r="B133" s="37" t="s">
        <v>91</v>
      </c>
      <c r="C133" s="37" t="s">
        <v>285</v>
      </c>
      <c r="D133" s="44" t="s">
        <v>63</v>
      </c>
      <c r="E133" s="52">
        <v>16700000</v>
      </c>
      <c r="F133" s="52">
        <v>16700000</v>
      </c>
      <c r="G133" s="115">
        <v>16700000</v>
      </c>
    </row>
    <row r="134" spans="1:7" s="2" customFormat="1" ht="285" x14ac:dyDescent="0.3">
      <c r="A134" s="29" t="s">
        <v>12</v>
      </c>
      <c r="B134" s="37" t="s">
        <v>110</v>
      </c>
      <c r="C134" s="37" t="s">
        <v>286</v>
      </c>
      <c r="D134" s="44" t="s">
        <v>63</v>
      </c>
      <c r="E134" s="52">
        <v>79350000</v>
      </c>
      <c r="F134" s="52">
        <v>115111000</v>
      </c>
      <c r="G134" s="115">
        <v>115111000</v>
      </c>
    </row>
    <row r="135" spans="1:7" s="2" customFormat="1" ht="272.45" customHeight="1" x14ac:dyDescent="0.3">
      <c r="A135" s="29" t="s">
        <v>12</v>
      </c>
      <c r="B135" s="37" t="s">
        <v>92</v>
      </c>
      <c r="C135" s="37" t="s">
        <v>93</v>
      </c>
      <c r="D135" s="44" t="s">
        <v>65</v>
      </c>
      <c r="E135" s="52">
        <v>1431000</v>
      </c>
      <c r="F135" s="52">
        <v>1430000</v>
      </c>
      <c r="G135" s="115">
        <v>1430000</v>
      </c>
    </row>
    <row r="136" spans="1:7" s="2" customFormat="1" ht="171" customHeight="1" x14ac:dyDescent="0.3">
      <c r="A136" s="29" t="s">
        <v>12</v>
      </c>
      <c r="B136" s="37" t="s">
        <v>94</v>
      </c>
      <c r="C136" s="37" t="s">
        <v>287</v>
      </c>
      <c r="D136" s="44" t="s">
        <v>63</v>
      </c>
      <c r="E136" s="52">
        <v>3000000</v>
      </c>
      <c r="F136" s="52">
        <v>3000000</v>
      </c>
      <c r="G136" s="115">
        <v>3000000</v>
      </c>
    </row>
    <row r="137" spans="1:7" s="2" customFormat="1" ht="258" customHeight="1" x14ac:dyDescent="0.3">
      <c r="A137" s="29" t="s">
        <v>12</v>
      </c>
      <c r="B137" s="37" t="s">
        <v>100</v>
      </c>
      <c r="C137" s="37" t="s">
        <v>288</v>
      </c>
      <c r="D137" s="44" t="s">
        <v>63</v>
      </c>
      <c r="E137" s="52">
        <v>40800000</v>
      </c>
      <c r="F137" s="52">
        <v>68000000</v>
      </c>
      <c r="G137" s="115">
        <v>68000000</v>
      </c>
    </row>
    <row r="138" spans="1:7" s="2" customFormat="1" ht="214.9" customHeight="1" x14ac:dyDescent="0.3">
      <c r="A138" s="29" t="s">
        <v>12</v>
      </c>
      <c r="B138" s="37" t="s">
        <v>105</v>
      </c>
      <c r="C138" s="37" t="s">
        <v>289</v>
      </c>
      <c r="D138" s="44" t="s">
        <v>63</v>
      </c>
      <c r="E138" s="52">
        <v>381000000</v>
      </c>
      <c r="F138" s="52">
        <v>435000000</v>
      </c>
      <c r="G138" s="115">
        <v>381000000</v>
      </c>
    </row>
    <row r="139" spans="1:7" s="7" customFormat="1" ht="40.15" customHeight="1" x14ac:dyDescent="0.3">
      <c r="A139" s="222" t="s">
        <v>43</v>
      </c>
      <c r="B139" s="222"/>
      <c r="C139" s="222"/>
      <c r="D139" s="222"/>
      <c r="E139" s="222"/>
      <c r="F139" s="222"/>
      <c r="G139" s="222"/>
    </row>
    <row r="140" spans="1:7" s="2" customFormat="1" ht="328.9" customHeight="1" x14ac:dyDescent="0.3">
      <c r="A140" s="29" t="s">
        <v>12</v>
      </c>
      <c r="B140" s="37" t="s">
        <v>95</v>
      </c>
      <c r="C140" s="37" t="s">
        <v>290</v>
      </c>
      <c r="D140" s="44" t="s">
        <v>65</v>
      </c>
      <c r="E140" s="52" t="e">
        <f>SUM(#REF!*0.6)</f>
        <v>#REF!</v>
      </c>
      <c r="F140" s="52">
        <v>5130000</v>
      </c>
      <c r="G140" s="115">
        <f>SUM(F140*0.6)</f>
        <v>3078000</v>
      </c>
    </row>
    <row r="141" spans="1:7" s="2" customFormat="1" ht="40.15" customHeight="1" x14ac:dyDescent="0.3">
      <c r="A141" s="222" t="s">
        <v>44</v>
      </c>
      <c r="B141" s="222"/>
      <c r="C141" s="222"/>
      <c r="D141" s="222"/>
      <c r="E141" s="222"/>
      <c r="F141" s="222"/>
      <c r="G141" s="222"/>
    </row>
    <row r="142" spans="1:7" s="2" customFormat="1" ht="288" customHeight="1" x14ac:dyDescent="0.3">
      <c r="A142" s="29" t="s">
        <v>12</v>
      </c>
      <c r="B142" s="37" t="s">
        <v>102</v>
      </c>
      <c r="C142" s="37" t="s">
        <v>291</v>
      </c>
      <c r="D142" s="44" t="s">
        <v>65</v>
      </c>
      <c r="E142" s="52">
        <v>300000</v>
      </c>
      <c r="F142" s="52">
        <v>0</v>
      </c>
      <c r="G142" s="180"/>
    </row>
    <row r="143" spans="1:7" s="2" customFormat="1" ht="41.45" customHeight="1" x14ac:dyDescent="0.3">
      <c r="A143" s="29" t="s">
        <v>165</v>
      </c>
      <c r="B143" s="37" t="s">
        <v>166</v>
      </c>
      <c r="C143" s="37"/>
      <c r="D143" s="44" t="s">
        <v>63</v>
      </c>
      <c r="E143" s="52">
        <v>2600000</v>
      </c>
      <c r="F143" s="52">
        <v>2600000</v>
      </c>
      <c r="G143" s="115">
        <v>2600000</v>
      </c>
    </row>
    <row r="144" spans="1:7" s="2" customFormat="1" ht="346.15" customHeight="1" x14ac:dyDescent="0.3">
      <c r="A144" s="29" t="s">
        <v>11</v>
      </c>
      <c r="B144" s="29" t="s">
        <v>292</v>
      </c>
      <c r="C144" s="29" t="s">
        <v>293</v>
      </c>
      <c r="D144" s="44" t="s">
        <v>65</v>
      </c>
      <c r="E144" s="52">
        <v>1770000</v>
      </c>
      <c r="F144" s="52">
        <v>4096000</v>
      </c>
      <c r="G144" s="115">
        <v>4096000</v>
      </c>
    </row>
    <row r="145" spans="1:7" s="2" customFormat="1" ht="40.15" customHeight="1" x14ac:dyDescent="0.3">
      <c r="A145" s="222" t="s">
        <v>45</v>
      </c>
      <c r="B145" s="222"/>
      <c r="C145" s="222"/>
      <c r="D145" s="222"/>
      <c r="E145" s="222"/>
      <c r="F145" s="222"/>
      <c r="G145" s="222"/>
    </row>
    <row r="146" spans="1:7" s="2" customFormat="1" x14ac:dyDescent="0.3">
      <c r="A146" s="28"/>
      <c r="B146" s="32"/>
      <c r="C146" s="23"/>
      <c r="D146" s="30"/>
      <c r="E146" s="31"/>
      <c r="F146" s="66"/>
      <c r="G146" s="172"/>
    </row>
    <row r="147" spans="1:7" s="2" customFormat="1" ht="40.15" customHeight="1" x14ac:dyDescent="0.3">
      <c r="A147" s="222" t="s">
        <v>46</v>
      </c>
      <c r="B147" s="222"/>
      <c r="C147" s="222"/>
      <c r="D147" s="222"/>
      <c r="E147" s="222"/>
      <c r="F147" s="222"/>
      <c r="G147" s="222"/>
    </row>
    <row r="148" spans="1:7" s="4" customFormat="1" ht="18" x14ac:dyDescent="0.25">
      <c r="A148" s="27"/>
      <c r="B148" s="34"/>
      <c r="C148" s="15"/>
      <c r="D148" s="16"/>
      <c r="E148" s="17"/>
      <c r="F148" s="65"/>
      <c r="G148" s="170"/>
    </row>
    <row r="149" spans="1:7" s="2" customFormat="1" ht="40.15" customHeight="1" x14ac:dyDescent="0.3">
      <c r="A149" s="222" t="s">
        <v>47</v>
      </c>
      <c r="B149" s="222"/>
      <c r="C149" s="222"/>
      <c r="D149" s="222"/>
      <c r="E149" s="222"/>
      <c r="F149" s="222"/>
      <c r="G149" s="222"/>
    </row>
    <row r="150" spans="1:7" s="4" customFormat="1" ht="258" customHeight="1" x14ac:dyDescent="0.25">
      <c r="A150" s="29" t="s">
        <v>12</v>
      </c>
      <c r="B150" s="37" t="s">
        <v>96</v>
      </c>
      <c r="C150" s="37" t="s">
        <v>97</v>
      </c>
      <c r="D150" s="44" t="s">
        <v>65</v>
      </c>
      <c r="E150" s="52">
        <f>SUM(2455532*0.6)</f>
        <v>1473319.2</v>
      </c>
      <c r="F150" s="52">
        <v>2256000</v>
      </c>
      <c r="G150" s="115">
        <v>2256000</v>
      </c>
    </row>
    <row r="151" spans="1:7" s="4" customFormat="1" ht="44.45" customHeight="1" x14ac:dyDescent="0.25">
      <c r="A151" s="108" t="s">
        <v>115</v>
      </c>
      <c r="B151" s="143"/>
      <c r="C151" s="143"/>
      <c r="D151" s="144"/>
      <c r="E151" s="56" t="e">
        <f>SUM(E117:E150)</f>
        <v>#REF!</v>
      </c>
      <c r="F151" s="56">
        <f>SUM(F117:F150)</f>
        <v>741418000</v>
      </c>
      <c r="G151" s="181">
        <f>SUM(G117:G150)</f>
        <v>664031000</v>
      </c>
    </row>
    <row r="152" spans="1:7" s="2" customFormat="1" ht="49.9" customHeight="1" x14ac:dyDescent="0.3">
      <c r="A152" s="237" t="s">
        <v>48</v>
      </c>
      <c r="B152" s="237"/>
      <c r="C152" s="237"/>
      <c r="D152" s="237"/>
      <c r="E152" s="237"/>
      <c r="F152" s="237"/>
      <c r="G152" s="237"/>
    </row>
    <row r="153" spans="1:7" s="2" customFormat="1" ht="28.15" customHeight="1" x14ac:dyDescent="0.3">
      <c r="A153" s="238" t="s">
        <v>127</v>
      </c>
      <c r="B153" s="238"/>
      <c r="C153" s="238"/>
      <c r="D153" s="238"/>
      <c r="E153" s="238"/>
      <c r="F153" s="238"/>
      <c r="G153" s="238"/>
    </row>
    <row r="154" spans="1:7" s="2" customFormat="1" ht="40.15" customHeight="1" x14ac:dyDescent="0.3">
      <c r="A154" s="233" t="s">
        <v>49</v>
      </c>
      <c r="B154" s="233"/>
      <c r="C154" s="233"/>
      <c r="D154" s="233"/>
      <c r="E154" s="233"/>
      <c r="F154" s="233"/>
      <c r="G154" s="233"/>
    </row>
    <row r="155" spans="1:7" s="4" customFormat="1" x14ac:dyDescent="0.25">
      <c r="A155" s="27"/>
      <c r="B155" s="27"/>
      <c r="C155" s="18"/>
      <c r="D155" s="16"/>
      <c r="E155" s="17"/>
      <c r="F155" s="65"/>
      <c r="G155" s="170"/>
    </row>
    <row r="156" spans="1:7" s="2" customFormat="1" ht="40.15" customHeight="1" x14ac:dyDescent="0.3">
      <c r="A156" s="233" t="s">
        <v>205</v>
      </c>
      <c r="B156" s="233"/>
      <c r="C156" s="233"/>
      <c r="D156" s="233"/>
      <c r="E156" s="233"/>
      <c r="F156" s="233"/>
      <c r="G156" s="233"/>
    </row>
    <row r="157" spans="1:7" s="4" customFormat="1" x14ac:dyDescent="0.25">
      <c r="A157" s="27"/>
      <c r="B157" s="27"/>
      <c r="C157" s="18"/>
      <c r="D157" s="16"/>
      <c r="E157" s="17"/>
      <c r="F157" s="65"/>
      <c r="G157" s="170"/>
    </row>
    <row r="158" spans="1:7" s="2" customFormat="1" ht="40.15" customHeight="1" x14ac:dyDescent="0.3">
      <c r="A158" s="233" t="s">
        <v>50</v>
      </c>
      <c r="B158" s="233"/>
      <c r="C158" s="233"/>
      <c r="D158" s="233"/>
      <c r="E158" s="233"/>
      <c r="F158" s="233"/>
      <c r="G158" s="233"/>
    </row>
    <row r="159" spans="1:7" s="2" customFormat="1" x14ac:dyDescent="0.3">
      <c r="A159" s="28"/>
      <c r="B159" s="32"/>
      <c r="C159" s="23"/>
      <c r="D159" s="30"/>
      <c r="E159" s="31"/>
      <c r="F159" s="66"/>
      <c r="G159" s="172"/>
    </row>
    <row r="160" spans="1:7" s="2" customFormat="1" ht="40.15" customHeight="1" x14ac:dyDescent="0.3">
      <c r="A160" s="233" t="s">
        <v>51</v>
      </c>
      <c r="B160" s="233"/>
      <c r="C160" s="233"/>
      <c r="D160" s="233"/>
      <c r="E160" s="233"/>
      <c r="F160" s="233"/>
      <c r="G160" s="233"/>
    </row>
    <row r="161" spans="1:7" s="2" customFormat="1" x14ac:dyDescent="0.3">
      <c r="A161" s="29"/>
      <c r="B161" s="29"/>
      <c r="C161" s="18"/>
      <c r="D161" s="16"/>
      <c r="E161" s="17"/>
      <c r="F161" s="65"/>
      <c r="G161" s="170"/>
    </row>
    <row r="162" spans="1:7" s="2" customFormat="1" ht="40.15" customHeight="1" x14ac:dyDescent="0.3">
      <c r="A162" s="233" t="s">
        <v>52</v>
      </c>
      <c r="B162" s="233"/>
      <c r="C162" s="233"/>
      <c r="D162" s="233"/>
      <c r="E162" s="233"/>
      <c r="F162" s="233"/>
      <c r="G162" s="233"/>
    </row>
    <row r="163" spans="1:7" s="2" customFormat="1" x14ac:dyDescent="0.3">
      <c r="A163" s="29"/>
      <c r="B163" s="32"/>
      <c r="C163" s="23"/>
      <c r="D163" s="30"/>
      <c r="E163" s="31"/>
      <c r="F163" s="66"/>
      <c r="G163" s="172"/>
    </row>
    <row r="164" spans="1:7" s="2" customFormat="1" ht="40.15" customHeight="1" x14ac:dyDescent="0.3">
      <c r="A164" s="233" t="s">
        <v>53</v>
      </c>
      <c r="B164" s="233"/>
      <c r="C164" s="233"/>
      <c r="D164" s="233"/>
      <c r="E164" s="233"/>
      <c r="F164" s="233"/>
      <c r="G164" s="233"/>
    </row>
    <row r="165" spans="1:7" s="2" customFormat="1" ht="30.6" customHeight="1" x14ac:dyDescent="0.3">
      <c r="A165" s="32"/>
      <c r="B165" s="32"/>
      <c r="C165" s="49"/>
      <c r="D165" s="49"/>
      <c r="E165" s="17"/>
      <c r="F165" s="103"/>
      <c r="G165" s="182"/>
    </row>
    <row r="166" spans="1:7" s="2" customFormat="1" ht="15.6" customHeight="1" x14ac:dyDescent="0.3">
      <c r="A166" s="47" t="s">
        <v>118</v>
      </c>
      <c r="B166" s="46"/>
      <c r="C166" s="46"/>
      <c r="D166" s="46"/>
      <c r="E166" s="55" t="e">
        <f>SUM(#REF!)</f>
        <v>#REF!</v>
      </c>
      <c r="F166" s="67"/>
      <c r="G166" s="183"/>
    </row>
    <row r="167" spans="1:7" s="2" customFormat="1" ht="49.9" customHeight="1" x14ac:dyDescent="0.3">
      <c r="A167" s="235" t="s">
        <v>54</v>
      </c>
      <c r="B167" s="235"/>
      <c r="C167" s="235"/>
      <c r="D167" s="235"/>
      <c r="E167" s="235"/>
      <c r="F167" s="235"/>
      <c r="G167" s="235"/>
    </row>
    <row r="168" spans="1:7" s="2" customFormat="1" x14ac:dyDescent="0.3">
      <c r="A168" s="35"/>
      <c r="B168" s="32"/>
      <c r="C168" s="23"/>
      <c r="D168" s="30"/>
      <c r="E168" s="31"/>
      <c r="F168" s="66"/>
      <c r="G168" s="172"/>
    </row>
    <row r="169" spans="1:7" s="2" customFormat="1" ht="40.15" customHeight="1" x14ac:dyDescent="0.3">
      <c r="A169" s="234" t="s">
        <v>55</v>
      </c>
      <c r="B169" s="234"/>
      <c r="C169" s="234"/>
      <c r="D169" s="234"/>
      <c r="E169" s="234"/>
      <c r="F169" s="234"/>
      <c r="G169" s="234"/>
    </row>
    <row r="170" spans="1:7" s="4" customFormat="1" ht="66.599999999999994" customHeight="1" x14ac:dyDescent="0.25">
      <c r="A170" s="29" t="s">
        <v>133</v>
      </c>
      <c r="B170" s="36"/>
      <c r="C170" s="129"/>
      <c r="D170" s="44"/>
      <c r="E170" s="52"/>
      <c r="F170" s="52"/>
      <c r="G170" s="115"/>
    </row>
    <row r="171" spans="1:7" s="2" customFormat="1" ht="42" customHeight="1" x14ac:dyDescent="0.3">
      <c r="A171" s="29" t="s">
        <v>139</v>
      </c>
      <c r="B171" s="116" t="s">
        <v>294</v>
      </c>
      <c r="C171" s="116" t="s">
        <v>295</v>
      </c>
      <c r="D171" s="44" t="s">
        <v>65</v>
      </c>
      <c r="E171" s="52"/>
      <c r="F171" s="130"/>
      <c r="G171" s="115"/>
    </row>
    <row r="172" spans="1:7" s="2" customFormat="1" ht="40.15" customHeight="1" x14ac:dyDescent="0.3">
      <c r="A172" s="234" t="s">
        <v>56</v>
      </c>
      <c r="B172" s="234"/>
      <c r="C172" s="234"/>
      <c r="D172" s="234"/>
      <c r="E172" s="234"/>
      <c r="F172" s="234"/>
      <c r="G172" s="234"/>
    </row>
    <row r="173" spans="1:7" s="2" customFormat="1" ht="37.15" customHeight="1" x14ac:dyDescent="0.3">
      <c r="A173" s="37" t="s">
        <v>12</v>
      </c>
      <c r="B173" s="29" t="s">
        <v>156</v>
      </c>
      <c r="C173" s="29"/>
      <c r="D173" s="44" t="s">
        <v>65</v>
      </c>
      <c r="E173" s="52"/>
      <c r="F173" s="52">
        <v>204000</v>
      </c>
      <c r="G173" s="115">
        <v>204000</v>
      </c>
    </row>
    <row r="174" spans="1:7" s="2" customFormat="1" ht="40.15" customHeight="1" x14ac:dyDescent="0.3">
      <c r="A174" s="234" t="s">
        <v>70</v>
      </c>
      <c r="B174" s="234"/>
      <c r="C174" s="234"/>
      <c r="D174" s="234"/>
      <c r="E174" s="234"/>
      <c r="F174" s="234"/>
      <c r="G174" s="234"/>
    </row>
    <row r="175" spans="1:7" s="2" customFormat="1" ht="28.15" customHeight="1" x14ac:dyDescent="0.3">
      <c r="A175" s="29" t="s">
        <v>12</v>
      </c>
      <c r="B175" s="116" t="s">
        <v>294</v>
      </c>
      <c r="C175" s="116" t="s">
        <v>297</v>
      </c>
      <c r="D175" s="44" t="s">
        <v>65</v>
      </c>
      <c r="E175" s="52"/>
      <c r="F175" s="52">
        <v>1123000</v>
      </c>
      <c r="G175" s="115">
        <f>SUM(F175*0.15)</f>
        <v>168450</v>
      </c>
    </row>
    <row r="176" spans="1:7" s="2" customFormat="1" ht="29.45" customHeight="1" x14ac:dyDescent="0.3">
      <c r="A176" s="29" t="s">
        <v>12</v>
      </c>
      <c r="B176" s="116" t="s">
        <v>294</v>
      </c>
      <c r="C176" s="116" t="s">
        <v>298</v>
      </c>
      <c r="D176" s="44" t="s">
        <v>65</v>
      </c>
      <c r="E176" s="52" t="e">
        <f>SUM(#REF!*0.6)</f>
        <v>#REF!</v>
      </c>
      <c r="F176" s="52">
        <v>8000000</v>
      </c>
      <c r="G176" s="115">
        <f>SUM(F176*0.6)</f>
        <v>4800000</v>
      </c>
    </row>
    <row r="177" spans="1:7" s="2" customFormat="1" ht="39" customHeight="1" x14ac:dyDescent="0.3">
      <c r="A177" s="29" t="s">
        <v>12</v>
      </c>
      <c r="B177" s="116" t="s">
        <v>294</v>
      </c>
      <c r="C177" s="116" t="s">
        <v>299</v>
      </c>
      <c r="D177" s="44" t="s">
        <v>65</v>
      </c>
      <c r="E177" s="52"/>
      <c r="F177" s="52">
        <v>1174000</v>
      </c>
      <c r="G177" s="115">
        <f>SUM(F177*0.6)</f>
        <v>704400</v>
      </c>
    </row>
    <row r="178" spans="1:7" s="2" customFormat="1" ht="27.6" customHeight="1" x14ac:dyDescent="0.3">
      <c r="A178" s="29" t="s">
        <v>12</v>
      </c>
      <c r="B178" s="116" t="s">
        <v>157</v>
      </c>
      <c r="C178" s="116"/>
      <c r="D178" s="44" t="s">
        <v>65</v>
      </c>
      <c r="E178" s="52"/>
      <c r="F178" s="52">
        <v>1460000</v>
      </c>
      <c r="G178" s="115">
        <v>1460000</v>
      </c>
    </row>
    <row r="179" spans="1:7" s="2" customFormat="1" ht="39" customHeight="1" x14ac:dyDescent="0.3">
      <c r="A179" s="29" t="s">
        <v>7</v>
      </c>
      <c r="B179" s="116" t="s">
        <v>160</v>
      </c>
      <c r="C179" s="116"/>
      <c r="D179" s="44" t="s">
        <v>65</v>
      </c>
      <c r="E179" s="52"/>
      <c r="F179" s="52">
        <v>278000</v>
      </c>
      <c r="G179" s="115">
        <v>278000</v>
      </c>
    </row>
    <row r="180" spans="1:7" s="2" customFormat="1" ht="228.6" customHeight="1" x14ac:dyDescent="0.3">
      <c r="A180" s="29" t="s">
        <v>11</v>
      </c>
      <c r="B180" s="116" t="s">
        <v>296</v>
      </c>
      <c r="C180" s="116" t="s">
        <v>300</v>
      </c>
      <c r="D180" s="44" t="s">
        <v>65</v>
      </c>
      <c r="E180" s="52">
        <v>1038000</v>
      </c>
      <c r="F180" s="52">
        <v>1037000</v>
      </c>
      <c r="G180" s="115">
        <v>1037000</v>
      </c>
    </row>
    <row r="181" spans="1:7" s="2" customFormat="1" ht="300.60000000000002" customHeight="1" x14ac:dyDescent="0.3">
      <c r="A181" s="29" t="s">
        <v>11</v>
      </c>
      <c r="B181" s="29" t="s">
        <v>323</v>
      </c>
      <c r="C181" s="135" t="s">
        <v>322</v>
      </c>
      <c r="D181" s="44" t="s">
        <v>65</v>
      </c>
      <c r="E181" s="52" t="e">
        <f>SUM(#REF!*0.6)</f>
        <v>#REF!</v>
      </c>
      <c r="F181" s="52">
        <v>1752000</v>
      </c>
      <c r="G181" s="115">
        <f>SUM(F181*0.6)</f>
        <v>1051200</v>
      </c>
    </row>
    <row r="182" spans="1:7" s="2" customFormat="1" ht="42" customHeight="1" x14ac:dyDescent="0.3">
      <c r="A182" s="29" t="s">
        <v>11</v>
      </c>
      <c r="B182" s="29" t="s">
        <v>159</v>
      </c>
      <c r="C182" s="135"/>
      <c r="D182" s="44" t="s">
        <v>65</v>
      </c>
      <c r="E182" s="52"/>
      <c r="F182" s="52">
        <v>1210000</v>
      </c>
      <c r="G182" s="115">
        <f>SUM(F182*0.6)</f>
        <v>726000</v>
      </c>
    </row>
    <row r="183" spans="1:7" s="2" customFormat="1" ht="40.9" customHeight="1" x14ac:dyDescent="0.3">
      <c r="A183" s="29" t="s">
        <v>7</v>
      </c>
      <c r="B183" s="116" t="s">
        <v>294</v>
      </c>
      <c r="C183" s="29" t="s">
        <v>301</v>
      </c>
      <c r="D183" s="44" t="s">
        <v>65</v>
      </c>
      <c r="E183" s="52"/>
      <c r="F183" s="52">
        <v>600000</v>
      </c>
      <c r="G183" s="115">
        <v>600000</v>
      </c>
    </row>
    <row r="184" spans="1:7" s="2" customFormat="1" ht="129" customHeight="1" x14ac:dyDescent="0.3">
      <c r="A184" s="29" t="s">
        <v>7</v>
      </c>
      <c r="B184" s="116" t="s">
        <v>81</v>
      </c>
      <c r="C184" s="29" t="s">
        <v>302</v>
      </c>
      <c r="D184" s="44" t="s">
        <v>65</v>
      </c>
      <c r="E184" s="52" t="e">
        <f>SUM(#REF!*0.15)</f>
        <v>#REF!</v>
      </c>
      <c r="F184" s="52">
        <v>7408000</v>
      </c>
      <c r="G184" s="115">
        <f>SUM(F184*0.15)</f>
        <v>1111200</v>
      </c>
    </row>
    <row r="185" spans="1:7" s="2" customFormat="1" ht="40.15" customHeight="1" x14ac:dyDescent="0.3">
      <c r="A185" s="234" t="s">
        <v>57</v>
      </c>
      <c r="B185" s="234"/>
      <c r="C185" s="234"/>
      <c r="D185" s="234"/>
      <c r="E185" s="234"/>
      <c r="F185" s="234"/>
      <c r="G185" s="234"/>
    </row>
    <row r="186" spans="1:7" s="2" customFormat="1" ht="30.6" customHeight="1" x14ac:dyDescent="0.3">
      <c r="A186" s="49"/>
      <c r="B186" s="49"/>
      <c r="C186" s="49"/>
      <c r="D186" s="49"/>
      <c r="E186" s="49"/>
      <c r="F186" s="103"/>
      <c r="G186" s="182"/>
    </row>
    <row r="187" spans="1:7" s="2" customFormat="1" ht="33" x14ac:dyDescent="0.3">
      <c r="A187" s="131" t="s">
        <v>119</v>
      </c>
      <c r="B187" s="132"/>
      <c r="C187" s="132"/>
      <c r="D187" s="132"/>
      <c r="E187" s="54" t="e">
        <f>SUM(E168:E186)</f>
        <v>#REF!</v>
      </c>
      <c r="F187" s="54">
        <f>SUM(F168:F186)</f>
        <v>24246000</v>
      </c>
      <c r="G187" s="184">
        <f>SUM(G168:G186)</f>
        <v>12140250</v>
      </c>
    </row>
    <row r="188" spans="1:7" s="2" customFormat="1" ht="49.9" customHeight="1" x14ac:dyDescent="0.3">
      <c r="A188" s="236" t="s">
        <v>58</v>
      </c>
      <c r="B188" s="236"/>
      <c r="C188" s="236"/>
      <c r="D188" s="236"/>
      <c r="E188" s="236"/>
      <c r="F188" s="236"/>
      <c r="G188" s="236"/>
    </row>
    <row r="189" spans="1:7" s="2" customFormat="1" x14ac:dyDescent="0.3">
      <c r="A189" s="38"/>
      <c r="B189" s="32"/>
      <c r="C189" s="23"/>
      <c r="D189" s="30"/>
      <c r="E189" s="39"/>
      <c r="F189" s="68"/>
      <c r="G189" s="185"/>
    </row>
    <row r="190" spans="1:7" s="2" customFormat="1" ht="40.15" customHeight="1" x14ac:dyDescent="0.3">
      <c r="A190" s="232" t="s">
        <v>59</v>
      </c>
      <c r="B190" s="232"/>
      <c r="C190" s="232"/>
      <c r="D190" s="232"/>
      <c r="E190" s="232"/>
      <c r="F190" s="232"/>
      <c r="G190" s="232"/>
    </row>
    <row r="191" spans="1:7" s="4" customFormat="1" ht="244.9" customHeight="1" x14ac:dyDescent="0.25">
      <c r="A191" s="29" t="s">
        <v>12</v>
      </c>
      <c r="B191" s="37" t="s">
        <v>112</v>
      </c>
      <c r="C191" s="37" t="s">
        <v>303</v>
      </c>
      <c r="D191" s="44" t="s">
        <v>65</v>
      </c>
      <c r="E191" s="52" t="e">
        <f>SUM(#REF!*0.6)</f>
        <v>#REF!</v>
      </c>
      <c r="F191" s="60">
        <v>5002000</v>
      </c>
      <c r="G191" s="115">
        <f>SUM(F191*0.6)</f>
        <v>3001200</v>
      </c>
    </row>
    <row r="192" spans="1:7" s="4" customFormat="1" ht="42.6" customHeight="1" x14ac:dyDescent="0.25">
      <c r="A192" s="29" t="s">
        <v>11</v>
      </c>
      <c r="B192" s="37" t="s">
        <v>151</v>
      </c>
      <c r="C192" s="37" t="s">
        <v>304</v>
      </c>
      <c r="D192" s="44"/>
      <c r="E192" s="52"/>
      <c r="F192" s="60">
        <v>470000</v>
      </c>
      <c r="G192" s="115">
        <f>SUM(F192*0.6)</f>
        <v>282000</v>
      </c>
    </row>
    <row r="193" spans="1:13" s="4" customFormat="1" ht="83.45" customHeight="1" x14ac:dyDescent="0.25">
      <c r="A193" s="29" t="s">
        <v>60</v>
      </c>
      <c r="B193" s="29" t="s">
        <v>198</v>
      </c>
      <c r="C193" s="29" t="s">
        <v>64</v>
      </c>
      <c r="D193" s="44" t="s">
        <v>65</v>
      </c>
      <c r="E193" s="52">
        <v>2325641</v>
      </c>
      <c r="F193" s="52"/>
      <c r="G193" s="115"/>
    </row>
    <row r="194" spans="1:13" x14ac:dyDescent="0.25">
      <c r="A194" s="145" t="s">
        <v>120</v>
      </c>
      <c r="B194" s="145"/>
      <c r="C194" s="145"/>
      <c r="D194" s="145"/>
      <c r="E194" s="133" t="e">
        <f>SUM(E189:E193)</f>
        <v>#REF!</v>
      </c>
      <c r="F194" s="133">
        <f>SUM(F189:F193)</f>
        <v>5472000</v>
      </c>
      <c r="G194" s="186">
        <f>SUM(G189:G193)</f>
        <v>3283200</v>
      </c>
    </row>
    <row r="195" spans="1:13" s="74" customFormat="1" x14ac:dyDescent="0.25">
      <c r="C195" s="75"/>
      <c r="D195" s="76"/>
      <c r="E195" s="76"/>
      <c r="F195" s="77"/>
      <c r="G195" s="187"/>
      <c r="H195" s="191"/>
      <c r="I195" s="191"/>
      <c r="J195" s="191"/>
      <c r="K195" s="191"/>
      <c r="L195" s="191"/>
      <c r="M195" s="191"/>
    </row>
    <row r="196" spans="1:13" s="74" customFormat="1" x14ac:dyDescent="0.25">
      <c r="C196" s="75"/>
      <c r="D196" s="76"/>
      <c r="E196" s="76"/>
      <c r="F196" s="77"/>
      <c r="G196" s="187"/>
      <c r="H196" s="191"/>
      <c r="I196" s="191"/>
      <c r="J196" s="191"/>
      <c r="K196" s="191"/>
      <c r="L196" s="191"/>
      <c r="M196" s="191"/>
    </row>
    <row r="197" spans="1:13" s="74" customFormat="1" x14ac:dyDescent="0.25">
      <c r="C197" s="75"/>
      <c r="D197" s="76"/>
      <c r="E197" s="76"/>
      <c r="F197" s="77"/>
      <c r="G197" s="187"/>
      <c r="H197" s="191"/>
      <c r="I197" s="191"/>
      <c r="J197" s="191"/>
      <c r="K197" s="191"/>
      <c r="L197" s="191"/>
      <c r="M197" s="191"/>
    </row>
    <row r="198" spans="1:13" s="74" customFormat="1" x14ac:dyDescent="0.25">
      <c r="A198" s="78"/>
      <c r="B198" s="78"/>
      <c r="C198" s="79"/>
      <c r="D198" s="80"/>
      <c r="E198" s="73"/>
      <c r="F198" s="73"/>
      <c r="G198" s="188"/>
      <c r="H198" s="191"/>
      <c r="I198" s="191"/>
      <c r="J198" s="191"/>
      <c r="K198" s="191"/>
      <c r="L198" s="191"/>
      <c r="M198" s="191"/>
    </row>
    <row r="199" spans="1:13" s="82" customFormat="1" ht="42" x14ac:dyDescent="0.35">
      <c r="A199" s="146" t="s">
        <v>162</v>
      </c>
      <c r="B199" s="147"/>
      <c r="C199" s="147"/>
      <c r="D199" s="148" t="s">
        <v>61</v>
      </c>
      <c r="E199" s="149" t="e">
        <f>SUM(E81+E115+E151+E166+E187+E194)</f>
        <v>#REF!</v>
      </c>
      <c r="F199" s="149">
        <f>SUM(F81+F115+F151+F166+F187+F194)</f>
        <v>1418136000</v>
      </c>
      <c r="G199" s="189">
        <f>SUM(G81+G115+G151+G166+G187+G194)</f>
        <v>1203801050</v>
      </c>
    </row>
    <row r="200" spans="1:13" x14ac:dyDescent="0.25">
      <c r="A200" s="109"/>
      <c r="B200" s="109"/>
      <c r="C200" s="50"/>
      <c r="D200" s="45"/>
      <c r="E200" s="45"/>
      <c r="F200" s="150"/>
      <c r="G200" s="159"/>
    </row>
    <row r="201" spans="1:13" x14ac:dyDescent="0.25">
      <c r="A201" s="109"/>
      <c r="B201" s="109"/>
      <c r="C201" s="50"/>
      <c r="D201" s="45"/>
      <c r="E201" s="45"/>
      <c r="F201" s="150"/>
      <c r="G201" s="159"/>
    </row>
    <row r="202" spans="1:13" x14ac:dyDescent="0.25">
      <c r="A202" s="109"/>
      <c r="B202" s="109"/>
      <c r="C202" s="50"/>
      <c r="D202" s="45"/>
      <c r="E202" s="45"/>
      <c r="F202" s="150"/>
      <c r="G202" s="159"/>
    </row>
    <row r="203" spans="1:13" x14ac:dyDescent="0.25">
      <c r="A203" s="109"/>
      <c r="B203" s="109"/>
      <c r="C203" s="50"/>
      <c r="D203" s="45"/>
      <c r="E203" s="45"/>
      <c r="F203" s="150"/>
      <c r="G203" s="159"/>
    </row>
    <row r="204" spans="1:13" x14ac:dyDescent="0.25">
      <c r="A204" s="109"/>
      <c r="B204" s="109"/>
      <c r="C204" s="50"/>
      <c r="D204" s="45"/>
      <c r="E204" s="45"/>
      <c r="F204" s="150"/>
      <c r="G204" s="159"/>
    </row>
    <row r="205" spans="1:13" ht="21" x14ac:dyDescent="0.35">
      <c r="A205" s="216" t="s">
        <v>148</v>
      </c>
      <c r="B205" s="216"/>
      <c r="C205" s="216"/>
      <c r="D205" s="216"/>
      <c r="E205" s="216"/>
      <c r="F205" s="216"/>
      <c r="G205" s="216"/>
    </row>
    <row r="206" spans="1:13" ht="69" customHeight="1" x14ac:dyDescent="0.25">
      <c r="A206" s="110" t="s">
        <v>31</v>
      </c>
      <c r="B206" s="110" t="s">
        <v>128</v>
      </c>
      <c r="C206" s="110" t="s">
        <v>305</v>
      </c>
      <c r="D206" s="112" t="s">
        <v>82</v>
      </c>
      <c r="E206" s="60" t="e">
        <f>SUM(#REF!*0.8)</f>
        <v>#REF!</v>
      </c>
      <c r="F206" s="60">
        <v>39792000</v>
      </c>
      <c r="G206" s="163">
        <f>SUM(F206*0.6)</f>
        <v>23875200</v>
      </c>
    </row>
    <row r="207" spans="1:13" ht="69" customHeight="1" x14ac:dyDescent="0.25">
      <c r="A207" s="110" t="s">
        <v>31</v>
      </c>
      <c r="B207" s="110" t="s">
        <v>129</v>
      </c>
      <c r="C207" s="110" t="s">
        <v>305</v>
      </c>
      <c r="D207" s="112" t="s">
        <v>82</v>
      </c>
      <c r="E207" s="60" t="e">
        <f>SUM(#REF!*0.8)</f>
        <v>#REF!</v>
      </c>
      <c r="F207" s="60">
        <v>0</v>
      </c>
      <c r="G207" s="163">
        <v>0</v>
      </c>
    </row>
    <row r="208" spans="1:13" ht="90" x14ac:dyDescent="0.25">
      <c r="A208" s="110" t="s">
        <v>31</v>
      </c>
      <c r="B208" s="110" t="s">
        <v>130</v>
      </c>
      <c r="C208" s="110" t="s">
        <v>131</v>
      </c>
      <c r="D208" s="112" t="s">
        <v>82</v>
      </c>
      <c r="E208" s="60" t="e">
        <f>SUM(#REF!*0.8)</f>
        <v>#REF!</v>
      </c>
      <c r="F208" s="111">
        <v>74067000</v>
      </c>
      <c r="G208" s="163">
        <f>SUM(F208*0.6)</f>
        <v>44440200</v>
      </c>
    </row>
    <row r="209" spans="1:7" ht="40.9" customHeight="1" x14ac:dyDescent="0.25">
      <c r="A209" s="110" t="s">
        <v>31</v>
      </c>
      <c r="B209" s="151" t="s">
        <v>306</v>
      </c>
      <c r="C209" s="151" t="s">
        <v>307</v>
      </c>
      <c r="D209" s="112" t="s">
        <v>82</v>
      </c>
      <c r="E209" s="60" t="e">
        <f>SUM(#REF!*0.8)</f>
        <v>#REF!</v>
      </c>
      <c r="F209" s="60">
        <v>1041000000</v>
      </c>
      <c r="G209" s="163">
        <v>1041000000</v>
      </c>
    </row>
    <row r="210" spans="1:7" x14ac:dyDescent="0.25">
      <c r="A210" s="152" t="s">
        <v>146</v>
      </c>
      <c r="B210" s="152"/>
      <c r="C210" s="152"/>
      <c r="D210" s="152"/>
      <c r="E210" s="134" t="e">
        <f>SUM(E206:E209)</f>
        <v>#REF!</v>
      </c>
      <c r="F210" s="153">
        <f>SUM(F206:F209)</f>
        <v>1154859000</v>
      </c>
      <c r="G210" s="190">
        <f>SUM(G206:G209)</f>
        <v>1109315400</v>
      </c>
    </row>
  </sheetData>
  <mergeCells count="65">
    <mergeCell ref="A156:G156"/>
    <mergeCell ref="A172:G172"/>
    <mergeCell ref="A174:G174"/>
    <mergeCell ref="A185:G185"/>
    <mergeCell ref="A141:G141"/>
    <mergeCell ref="A145:G145"/>
    <mergeCell ref="A154:G154"/>
    <mergeCell ref="A158:G158"/>
    <mergeCell ref="A147:G147"/>
    <mergeCell ref="A149:G149"/>
    <mergeCell ref="A152:G152"/>
    <mergeCell ref="A153:G153"/>
    <mergeCell ref="A190:G190"/>
    <mergeCell ref="A160:G160"/>
    <mergeCell ref="A162:G162"/>
    <mergeCell ref="A164:G164"/>
    <mergeCell ref="A169:G169"/>
    <mergeCell ref="A167:G167"/>
    <mergeCell ref="A188:G188"/>
    <mergeCell ref="A99:G99"/>
    <mergeCell ref="A105:G105"/>
    <mergeCell ref="A44:G44"/>
    <mergeCell ref="A46:G46"/>
    <mergeCell ref="A54:G54"/>
    <mergeCell ref="A57:G57"/>
    <mergeCell ref="A60:G60"/>
    <mergeCell ref="A65:G65"/>
    <mergeCell ref="A67:G67"/>
    <mergeCell ref="A69:G69"/>
    <mergeCell ref="A71:G71"/>
    <mergeCell ref="A73:G73"/>
    <mergeCell ref="A62:G62"/>
    <mergeCell ref="A79:G79"/>
    <mergeCell ref="A111:G111"/>
    <mergeCell ref="A116:G116"/>
    <mergeCell ref="A1:G1"/>
    <mergeCell ref="A3:G3"/>
    <mergeCell ref="A5:G5"/>
    <mergeCell ref="A32:G32"/>
    <mergeCell ref="A36:G36"/>
    <mergeCell ref="A77:G77"/>
    <mergeCell ref="A75:G75"/>
    <mergeCell ref="A109:G109"/>
    <mergeCell ref="A84:G84"/>
    <mergeCell ref="A88:G88"/>
    <mergeCell ref="A86:G86"/>
    <mergeCell ref="A103:G103"/>
    <mergeCell ref="A82:G82"/>
    <mergeCell ref="A107:G107"/>
    <mergeCell ref="A205:G205"/>
    <mergeCell ref="C49:C50"/>
    <mergeCell ref="A49:A50"/>
    <mergeCell ref="B49:B50"/>
    <mergeCell ref="D49:D50"/>
    <mergeCell ref="F49:F50"/>
    <mergeCell ref="G49:G50"/>
    <mergeCell ref="A139:G139"/>
    <mergeCell ref="A90:G90"/>
    <mergeCell ref="A93:G93"/>
    <mergeCell ref="A113:G113"/>
    <mergeCell ref="A118:G118"/>
    <mergeCell ref="A120:G120"/>
    <mergeCell ref="A126:G126"/>
    <mergeCell ref="A95:G95"/>
    <mergeCell ref="A97:G97"/>
  </mergeCells>
  <dataValidations count="2">
    <dataValidation type="list" allowBlank="1" showInputMessage="1" showErrorMessage="1" sqref="D168 D117 D157 D106 D110 D112 D170 D148 D146 D161 D159 D163 D155 D83 D187 D189" xr:uid="{B026F68B-B01E-447D-8EB7-07DC50F35A9A}">
      <formula1>#REF!</formula1>
    </dataValidation>
    <dataValidation type="list" allowBlank="1" showInputMessage="1" showErrorMessage="1" sqref="D45 D74 D76 D191:D193 D150:D151 D33:D35 D142:D144 D55:D56 D115 D206:D209 D100:D102 D121:D125 D171 D6:D31 D127:D138 D175:D184 D173 D140 D37:D43 D47:D49 D51:D53" xr:uid="{5D98B2E8-17BF-42B7-8526-15C1B5F10A6E}">
      <formula1>"Operating, Capital, Transportation"</formula1>
    </dataValidation>
  </dataValidations>
  <pageMargins left="0.5" right="0.5" top="1.4270833333333299" bottom="0.53125" header="0.5" footer="0.5"/>
  <pageSetup orientation="landscape" verticalDpi="300" r:id="rId1"/>
  <headerFooter>
    <oddHeader>&amp;L&amp;"-,Bold"&amp;12 2022 Governor's Supp. Budget
Draft Orca Task Force Related&amp;R&amp;G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14602-FE18-436B-99FE-34461E7CBCB1}">
  <dimension ref="A1:E117"/>
  <sheetViews>
    <sheetView topLeftCell="A107" workbookViewId="0">
      <selection activeCell="D10" sqref="D10"/>
    </sheetView>
  </sheetViews>
  <sheetFormatPr defaultColWidth="8.7109375" defaultRowHeight="15.75" x14ac:dyDescent="0.25"/>
  <cols>
    <col min="1" max="1" width="18.7109375" style="42" customWidth="1"/>
    <col min="2" max="2" width="21.7109375" style="42" customWidth="1"/>
    <col min="3" max="4" width="43" style="85" customWidth="1"/>
    <col min="5" max="5" width="37.7109375" style="84" customWidth="1"/>
    <col min="6" max="16384" width="8.7109375" style="42"/>
  </cols>
  <sheetData>
    <row r="1" spans="1:5" ht="55.15" customHeight="1" x14ac:dyDescent="0.25">
      <c r="A1" s="239" t="s">
        <v>308</v>
      </c>
      <c r="B1" s="240"/>
      <c r="C1" s="240"/>
      <c r="D1" s="240"/>
      <c r="E1" s="241"/>
    </row>
    <row r="2" spans="1:5" s="83" customFormat="1" ht="30" customHeight="1" x14ac:dyDescent="0.25">
      <c r="A2" s="155" t="s">
        <v>0</v>
      </c>
      <c r="B2" s="155" t="s">
        <v>169</v>
      </c>
      <c r="C2" s="155" t="s">
        <v>172</v>
      </c>
      <c r="D2" s="155" t="s">
        <v>1</v>
      </c>
      <c r="E2" s="200" t="s">
        <v>2</v>
      </c>
    </row>
    <row r="3" spans="1:5" ht="55.15" customHeight="1" x14ac:dyDescent="0.25">
      <c r="A3" s="227" t="s">
        <v>3</v>
      </c>
      <c r="B3" s="227"/>
      <c r="C3" s="227"/>
      <c r="D3" s="227"/>
      <c r="E3" s="227"/>
    </row>
    <row r="4" spans="1:5" s="84" customFormat="1" ht="15" customHeight="1" x14ac:dyDescent="0.25">
      <c r="A4" s="142"/>
      <c r="B4" s="72"/>
      <c r="C4" s="88"/>
      <c r="D4" s="88"/>
      <c r="E4" s="201"/>
    </row>
    <row r="5" spans="1:5" s="86" customFormat="1" ht="40.15" customHeight="1" x14ac:dyDescent="0.25">
      <c r="A5" s="228" t="s">
        <v>4</v>
      </c>
      <c r="B5" s="228"/>
      <c r="C5" s="228"/>
      <c r="D5" s="228"/>
      <c r="E5" s="228"/>
    </row>
    <row r="6" spans="1:5" s="4" customFormat="1" ht="15" customHeight="1" x14ac:dyDescent="0.25">
      <c r="A6" s="43"/>
      <c r="B6" s="87"/>
      <c r="C6" s="88"/>
      <c r="D6" s="88"/>
      <c r="E6" s="202"/>
    </row>
    <row r="7" spans="1:5" s="40" customFormat="1" ht="40.15" customHeight="1" x14ac:dyDescent="0.25">
      <c r="A7" s="242" t="s">
        <v>9</v>
      </c>
      <c r="B7" s="242"/>
      <c r="C7" s="242"/>
      <c r="D7" s="242"/>
      <c r="E7" s="242"/>
    </row>
    <row r="8" spans="1:5" s="40" customFormat="1" ht="15" customHeight="1" x14ac:dyDescent="0.25">
      <c r="A8" s="89"/>
      <c r="B8" s="89"/>
      <c r="C8" s="89"/>
      <c r="D8" s="89"/>
      <c r="E8" s="203"/>
    </row>
    <row r="9" spans="1:5" s="40" customFormat="1" ht="40.15" customHeight="1" x14ac:dyDescent="0.25">
      <c r="A9" s="242" t="s">
        <v>10</v>
      </c>
      <c r="B9" s="242"/>
      <c r="C9" s="242"/>
      <c r="D9" s="242"/>
      <c r="E9" s="242"/>
    </row>
    <row r="10" spans="1:5" s="4" customFormat="1" ht="184.9" customHeight="1" x14ac:dyDescent="0.25">
      <c r="A10" s="29" t="s">
        <v>12</v>
      </c>
      <c r="B10" s="193" t="s">
        <v>191</v>
      </c>
      <c r="C10" s="195" t="s">
        <v>193</v>
      </c>
      <c r="D10" s="29" t="s">
        <v>192</v>
      </c>
      <c r="E10" s="204" t="s">
        <v>310</v>
      </c>
    </row>
    <row r="11" spans="1:5" s="4" customFormat="1" ht="40.15" customHeight="1" x14ac:dyDescent="0.25">
      <c r="A11" s="228" t="s">
        <v>311</v>
      </c>
      <c r="B11" s="228"/>
      <c r="C11" s="228"/>
      <c r="D11" s="228"/>
      <c r="E11" s="228"/>
    </row>
    <row r="12" spans="1:5" s="4" customFormat="1" ht="15" customHeight="1" x14ac:dyDescent="0.25">
      <c r="A12" s="106"/>
      <c r="B12" s="106"/>
      <c r="C12" s="106"/>
      <c r="D12" s="106"/>
      <c r="E12" s="205"/>
    </row>
    <row r="13" spans="1:5" s="6" customFormat="1" ht="40.15" customHeight="1" x14ac:dyDescent="0.25">
      <c r="A13" s="242" t="s">
        <v>312</v>
      </c>
      <c r="B13" s="242"/>
      <c r="C13" s="242"/>
      <c r="D13" s="242"/>
      <c r="E13" s="242"/>
    </row>
    <row r="14" spans="1:5" s="6" customFormat="1" ht="15" customHeight="1" x14ac:dyDescent="0.25">
      <c r="A14" s="90"/>
      <c r="B14" s="90"/>
      <c r="C14" s="90"/>
      <c r="D14" s="90"/>
      <c r="E14" s="206"/>
    </row>
    <row r="15" spans="1:5" s="91" customFormat="1" ht="60" customHeight="1" x14ac:dyDescent="0.25">
      <c r="A15" s="228" t="s">
        <v>13</v>
      </c>
      <c r="B15" s="228"/>
      <c r="C15" s="228"/>
      <c r="D15" s="228"/>
      <c r="E15" s="228"/>
    </row>
    <row r="16" spans="1:5" s="4" customFormat="1" ht="15" customHeight="1" x14ac:dyDescent="0.25">
      <c r="A16" s="90"/>
      <c r="B16" s="90"/>
      <c r="C16" s="90"/>
      <c r="D16" s="90"/>
      <c r="E16" s="206"/>
    </row>
    <row r="17" spans="1:5" s="6" customFormat="1" ht="40.15" customHeight="1" x14ac:dyDescent="0.25">
      <c r="A17" s="229" t="s">
        <v>14</v>
      </c>
      <c r="B17" s="229"/>
      <c r="C17" s="229"/>
      <c r="D17" s="229"/>
      <c r="E17" s="229"/>
    </row>
    <row r="18" spans="1:5" s="6" customFormat="1" ht="15" customHeight="1" x14ac:dyDescent="0.25">
      <c r="A18" s="92"/>
      <c r="B18" s="92"/>
      <c r="C18" s="92"/>
      <c r="D18" s="92"/>
      <c r="E18" s="207"/>
    </row>
    <row r="19" spans="1:5" s="93" customFormat="1" ht="40.15" customHeight="1" x14ac:dyDescent="0.25">
      <c r="A19" s="229" t="s">
        <v>15</v>
      </c>
      <c r="B19" s="229"/>
      <c r="C19" s="229"/>
      <c r="D19" s="229"/>
      <c r="E19" s="229"/>
    </row>
    <row r="20" spans="1:5" s="6" customFormat="1" ht="15" customHeight="1" x14ac:dyDescent="0.25">
      <c r="A20" s="92"/>
      <c r="B20" s="92"/>
      <c r="C20" s="92"/>
      <c r="D20" s="92"/>
      <c r="E20" s="207"/>
    </row>
    <row r="21" spans="1:5" s="6" customFormat="1" ht="40.15" customHeight="1" x14ac:dyDescent="0.25">
      <c r="A21" s="243" t="s">
        <v>16</v>
      </c>
      <c r="B21" s="243"/>
      <c r="C21" s="243"/>
      <c r="D21" s="243"/>
      <c r="E21" s="243"/>
    </row>
    <row r="22" spans="1:5" s="6" customFormat="1" ht="15" customHeight="1" x14ac:dyDescent="0.25">
      <c r="A22" s="92"/>
      <c r="B22" s="92"/>
      <c r="C22" s="92"/>
      <c r="D22" s="92"/>
      <c r="E22" s="207"/>
    </row>
    <row r="23" spans="1:5" s="6" customFormat="1" ht="40.15" customHeight="1" x14ac:dyDescent="0.25">
      <c r="A23" s="243" t="s">
        <v>17</v>
      </c>
      <c r="B23" s="243"/>
      <c r="C23" s="243"/>
      <c r="D23" s="243"/>
      <c r="E23" s="243"/>
    </row>
    <row r="24" spans="1:5" s="6" customFormat="1" ht="15" customHeight="1" x14ac:dyDescent="0.25">
      <c r="A24" s="92"/>
      <c r="B24" s="92"/>
      <c r="C24" s="92"/>
      <c r="D24" s="92"/>
      <c r="E24" s="207"/>
    </row>
    <row r="25" spans="1:5" s="6" customFormat="1" ht="49.9" customHeight="1" x14ac:dyDescent="0.25">
      <c r="A25" s="229" t="s">
        <v>18</v>
      </c>
      <c r="B25" s="229"/>
      <c r="C25" s="229"/>
      <c r="D25" s="229"/>
      <c r="E25" s="229"/>
    </row>
    <row r="26" spans="1:5" s="6" customFormat="1" ht="15" customHeight="1" x14ac:dyDescent="0.25">
      <c r="A26" s="92"/>
      <c r="B26" s="92"/>
      <c r="C26" s="92"/>
      <c r="D26" s="92"/>
      <c r="E26" s="207"/>
    </row>
    <row r="27" spans="1:5" s="6" customFormat="1" ht="40.15" customHeight="1" x14ac:dyDescent="0.25">
      <c r="A27" s="243" t="s">
        <v>19</v>
      </c>
      <c r="B27" s="243"/>
      <c r="C27" s="243"/>
      <c r="D27" s="243"/>
      <c r="E27" s="243"/>
    </row>
    <row r="28" spans="1:5" s="6" customFormat="1" ht="15" customHeight="1" x14ac:dyDescent="0.25">
      <c r="A28" s="92"/>
      <c r="B28" s="92"/>
      <c r="C28" s="92"/>
      <c r="D28" s="92"/>
      <c r="E28" s="207"/>
    </row>
    <row r="29" spans="1:5" s="6" customFormat="1" ht="40.15" customHeight="1" x14ac:dyDescent="0.25">
      <c r="A29" s="243" t="s">
        <v>20</v>
      </c>
      <c r="B29" s="243"/>
      <c r="C29" s="243"/>
      <c r="D29" s="243"/>
      <c r="E29" s="243"/>
    </row>
    <row r="30" spans="1:5" s="6" customFormat="1" ht="15" customHeight="1" x14ac:dyDescent="0.25">
      <c r="A30" s="92"/>
      <c r="B30" s="92"/>
      <c r="C30" s="92"/>
      <c r="D30" s="92"/>
      <c r="E30" s="207"/>
    </row>
    <row r="31" spans="1:5" s="4" customFormat="1" ht="40.15" customHeight="1" x14ac:dyDescent="0.25">
      <c r="A31" s="243" t="s">
        <v>21</v>
      </c>
      <c r="B31" s="243"/>
      <c r="C31" s="243"/>
      <c r="D31" s="243"/>
      <c r="E31" s="243"/>
    </row>
    <row r="32" spans="1:5" s="4" customFormat="1" ht="15" customHeight="1" x14ac:dyDescent="0.25">
      <c r="A32" s="92"/>
      <c r="B32" s="92"/>
      <c r="C32" s="92"/>
      <c r="D32" s="92"/>
      <c r="E32" s="207"/>
    </row>
    <row r="33" spans="1:5" s="94" customFormat="1" ht="40.15" customHeight="1" x14ac:dyDescent="0.25">
      <c r="A33" s="243" t="s">
        <v>22</v>
      </c>
      <c r="B33" s="243"/>
      <c r="C33" s="243"/>
      <c r="D33" s="243"/>
      <c r="E33" s="243"/>
    </row>
    <row r="34" spans="1:5" s="94" customFormat="1" ht="15" customHeight="1" x14ac:dyDescent="0.25">
      <c r="A34" s="92"/>
      <c r="B34" s="92"/>
      <c r="C34" s="92"/>
      <c r="D34" s="92"/>
      <c r="E34" s="207"/>
    </row>
    <row r="35" spans="1:5" s="94" customFormat="1" ht="40.15" customHeight="1" x14ac:dyDescent="0.25">
      <c r="A35" s="243" t="s">
        <v>167</v>
      </c>
      <c r="B35" s="243"/>
      <c r="C35" s="243"/>
      <c r="D35" s="243"/>
      <c r="E35" s="243"/>
    </row>
    <row r="36" spans="1:5" s="4" customFormat="1" ht="15" customHeight="1" x14ac:dyDescent="0.25">
      <c r="A36" s="44"/>
      <c r="B36" s="19"/>
      <c r="C36" s="88"/>
      <c r="D36" s="88"/>
      <c r="E36" s="208"/>
    </row>
    <row r="37" spans="1:5" s="4" customFormat="1" ht="48" x14ac:dyDescent="0.25">
      <c r="A37" s="225" t="s">
        <v>23</v>
      </c>
      <c r="B37" s="225"/>
      <c r="C37" s="225"/>
      <c r="D37" s="225"/>
      <c r="E37" s="225"/>
    </row>
    <row r="38" spans="1:5" s="95" customFormat="1" ht="15" customHeight="1" x14ac:dyDescent="0.25">
      <c r="A38" s="142"/>
      <c r="B38" s="142"/>
      <c r="C38" s="88"/>
      <c r="D38" s="88"/>
      <c r="E38" s="209"/>
    </row>
    <row r="39" spans="1:5" s="93" customFormat="1" ht="40.15" customHeight="1" x14ac:dyDescent="0.25">
      <c r="A39" s="223" t="s">
        <v>24</v>
      </c>
      <c r="B39" s="223"/>
      <c r="C39" s="223"/>
      <c r="D39" s="223"/>
      <c r="E39" s="223"/>
    </row>
    <row r="40" spans="1:5" s="4" customFormat="1" ht="15" customHeight="1" x14ac:dyDescent="0.25">
      <c r="A40" s="19"/>
      <c r="B40" s="19"/>
      <c r="C40" s="19"/>
      <c r="D40" s="19"/>
      <c r="E40" s="210"/>
    </row>
    <row r="41" spans="1:5" s="93" customFormat="1" ht="40.15" customHeight="1" x14ac:dyDescent="0.25">
      <c r="A41" s="223" t="s">
        <v>25</v>
      </c>
      <c r="B41" s="223"/>
      <c r="C41" s="223"/>
      <c r="D41" s="223"/>
      <c r="E41" s="223"/>
    </row>
    <row r="42" spans="1:5" s="4" customFormat="1" ht="15" customHeight="1" x14ac:dyDescent="0.25">
      <c r="A42" s="92"/>
      <c r="B42" s="92"/>
      <c r="C42" s="96"/>
      <c r="D42" s="96"/>
      <c r="E42" s="211"/>
    </row>
    <row r="43" spans="1:5" s="93" customFormat="1" ht="40.15" customHeight="1" x14ac:dyDescent="0.25">
      <c r="A43" s="223" t="s">
        <v>26</v>
      </c>
      <c r="B43" s="223"/>
      <c r="C43" s="223"/>
      <c r="D43" s="223"/>
      <c r="E43" s="223"/>
    </row>
    <row r="44" spans="1:5" s="4" customFormat="1" ht="15" customHeight="1" x14ac:dyDescent="0.25">
      <c r="A44" s="92"/>
      <c r="B44" s="92"/>
      <c r="C44" s="96"/>
      <c r="D44" s="96"/>
      <c r="E44" s="211"/>
    </row>
    <row r="45" spans="1:5" s="6" customFormat="1" ht="40.15" customHeight="1" x14ac:dyDescent="0.25">
      <c r="A45" s="244" t="s">
        <v>27</v>
      </c>
      <c r="B45" s="244"/>
      <c r="C45" s="244"/>
      <c r="D45" s="244"/>
      <c r="E45" s="244"/>
    </row>
    <row r="46" spans="1:5" s="4" customFormat="1" ht="15" customHeight="1" x14ac:dyDescent="0.25">
      <c r="A46" s="92"/>
      <c r="B46" s="92"/>
      <c r="C46" s="96"/>
      <c r="D46" s="96"/>
      <c r="E46" s="211"/>
    </row>
    <row r="47" spans="1:5" s="6" customFormat="1" ht="40.15" customHeight="1" x14ac:dyDescent="0.25">
      <c r="A47" s="244" t="s">
        <v>28</v>
      </c>
      <c r="B47" s="244"/>
      <c r="C47" s="244"/>
      <c r="D47" s="244"/>
      <c r="E47" s="244"/>
    </row>
    <row r="48" spans="1:5" s="4" customFormat="1" ht="15" customHeight="1" x14ac:dyDescent="0.25">
      <c r="A48" s="92"/>
      <c r="B48" s="92"/>
      <c r="C48" s="96"/>
      <c r="D48" s="96"/>
      <c r="E48" s="211"/>
    </row>
    <row r="49" spans="1:5" s="6" customFormat="1" ht="40.15" customHeight="1" x14ac:dyDescent="0.25">
      <c r="A49" s="244" t="s">
        <v>29</v>
      </c>
      <c r="B49" s="244"/>
      <c r="C49" s="244"/>
      <c r="D49" s="244"/>
      <c r="E49" s="244"/>
    </row>
    <row r="50" spans="1:5" s="4" customFormat="1" ht="15" customHeight="1" x14ac:dyDescent="0.25">
      <c r="A50" s="92"/>
      <c r="B50" s="92"/>
      <c r="C50" s="96"/>
      <c r="D50" s="96"/>
      <c r="E50" s="211"/>
    </row>
    <row r="51" spans="1:5" s="93" customFormat="1" ht="40.15" customHeight="1" x14ac:dyDescent="0.25">
      <c r="A51" s="223" t="s">
        <v>30</v>
      </c>
      <c r="B51" s="223"/>
      <c r="C51" s="223"/>
      <c r="D51" s="223"/>
      <c r="E51" s="223"/>
    </row>
    <row r="52" spans="1:5" s="6" customFormat="1" ht="15" customHeight="1" x14ac:dyDescent="0.25">
      <c r="A52" s="92"/>
      <c r="B52" s="92"/>
      <c r="C52" s="92"/>
      <c r="D52" s="92"/>
      <c r="E52" s="207"/>
    </row>
    <row r="53" spans="1:5" s="94" customFormat="1" ht="40.15" customHeight="1" x14ac:dyDescent="0.25">
      <c r="A53" s="244" t="s">
        <v>32</v>
      </c>
      <c r="B53" s="244"/>
      <c r="C53" s="244"/>
      <c r="D53" s="244"/>
      <c r="E53" s="244"/>
    </row>
    <row r="54" spans="1:5" s="48" customFormat="1" ht="15" customHeight="1" x14ac:dyDescent="0.25">
      <c r="A54" s="107"/>
      <c r="B54" s="107"/>
      <c r="C54" s="107"/>
      <c r="D54" s="107"/>
      <c r="E54" s="212"/>
    </row>
    <row r="55" spans="1:5" s="6" customFormat="1" ht="40.15" customHeight="1" x14ac:dyDescent="0.25">
      <c r="A55" s="223" t="s">
        <v>33</v>
      </c>
      <c r="B55" s="223"/>
      <c r="C55" s="223"/>
      <c r="D55" s="223"/>
      <c r="E55" s="223"/>
    </row>
    <row r="56" spans="1:5" s="4" customFormat="1" ht="15" customHeight="1" x14ac:dyDescent="0.25">
      <c r="A56" s="92"/>
      <c r="B56" s="92"/>
      <c r="C56" s="96"/>
      <c r="D56" s="96"/>
      <c r="E56" s="211"/>
    </row>
    <row r="57" spans="1:5" s="6" customFormat="1" ht="40.15" customHeight="1" x14ac:dyDescent="0.25">
      <c r="A57" s="244" t="s">
        <v>34</v>
      </c>
      <c r="B57" s="244"/>
      <c r="C57" s="244"/>
      <c r="D57" s="244"/>
      <c r="E57" s="244"/>
    </row>
    <row r="58" spans="1:5" s="4" customFormat="1" ht="105" x14ac:dyDescent="0.25">
      <c r="A58" s="110" t="s">
        <v>11</v>
      </c>
      <c r="B58" s="194" t="s">
        <v>184</v>
      </c>
      <c r="C58" s="195" t="s">
        <v>183</v>
      </c>
      <c r="D58" s="29" t="s">
        <v>313</v>
      </c>
      <c r="E58" s="204" t="s">
        <v>185</v>
      </c>
    </row>
    <row r="59" spans="1:5" s="93" customFormat="1" ht="40.15" customHeight="1" x14ac:dyDescent="0.25">
      <c r="A59" s="223" t="s">
        <v>35</v>
      </c>
      <c r="B59" s="223"/>
      <c r="C59" s="223"/>
      <c r="D59" s="223"/>
      <c r="E59" s="223"/>
    </row>
    <row r="60" spans="1:5" s="4" customFormat="1" ht="15" customHeight="1" x14ac:dyDescent="0.25">
      <c r="A60" s="92"/>
      <c r="B60" s="92"/>
      <c r="C60" s="96"/>
      <c r="D60" s="96"/>
      <c r="E60" s="211"/>
    </row>
    <row r="61" spans="1:5" s="6" customFormat="1" ht="40.15" customHeight="1" x14ac:dyDescent="0.25">
      <c r="A61" s="244" t="s">
        <v>36</v>
      </c>
      <c r="B61" s="244"/>
      <c r="C61" s="244"/>
      <c r="D61" s="244"/>
      <c r="E61" s="244"/>
    </row>
    <row r="62" spans="1:5" s="4" customFormat="1" ht="15" customHeight="1" x14ac:dyDescent="0.25">
      <c r="A62" s="92"/>
      <c r="B62" s="19"/>
      <c r="C62" s="88"/>
      <c r="D62" s="88"/>
      <c r="E62" s="209"/>
    </row>
    <row r="63" spans="1:5" s="93" customFormat="1" ht="40.15" customHeight="1" x14ac:dyDescent="0.25">
      <c r="A63" s="224" t="s">
        <v>37</v>
      </c>
      <c r="B63" s="224"/>
      <c r="C63" s="224"/>
      <c r="D63" s="224"/>
      <c r="E63" s="224"/>
    </row>
    <row r="64" spans="1:5" s="4" customFormat="1" ht="15" customHeight="1" x14ac:dyDescent="0.25">
      <c r="A64" s="90"/>
      <c r="B64" s="19"/>
      <c r="C64" s="88"/>
      <c r="D64" s="88"/>
      <c r="E64" s="209"/>
    </row>
    <row r="65" spans="1:5" s="93" customFormat="1" ht="40.15" customHeight="1" x14ac:dyDescent="0.25">
      <c r="A65" s="223" t="s">
        <v>38</v>
      </c>
      <c r="B65" s="223"/>
      <c r="C65" s="223"/>
      <c r="D65" s="223"/>
      <c r="E65" s="223"/>
    </row>
    <row r="66" spans="1:5" s="6" customFormat="1" ht="15" customHeight="1" x14ac:dyDescent="0.25">
      <c r="A66" s="92"/>
      <c r="B66" s="92"/>
      <c r="C66" s="96"/>
      <c r="D66" s="96"/>
      <c r="E66" s="211"/>
    </row>
    <row r="67" spans="1:5" s="4" customFormat="1" ht="49.9" customHeight="1" x14ac:dyDescent="0.25">
      <c r="A67" s="225" t="s">
        <v>39</v>
      </c>
      <c r="B67" s="225"/>
      <c r="C67" s="225"/>
      <c r="D67" s="225"/>
      <c r="E67" s="225"/>
    </row>
    <row r="68" spans="1:5" s="95" customFormat="1" ht="15" customHeight="1" x14ac:dyDescent="0.25">
      <c r="A68" s="142"/>
      <c r="B68" s="16"/>
      <c r="C68" s="88"/>
      <c r="D68" s="88"/>
      <c r="E68" s="209"/>
    </row>
    <row r="69" spans="1:5" s="91" customFormat="1" ht="40.15" customHeight="1" x14ac:dyDescent="0.25">
      <c r="A69" s="222" t="s">
        <v>40</v>
      </c>
      <c r="B69" s="222"/>
      <c r="C69" s="222"/>
      <c r="D69" s="222"/>
      <c r="E69" s="222"/>
    </row>
    <row r="70" spans="1:5" s="4" customFormat="1" ht="15" customHeight="1" x14ac:dyDescent="0.25">
      <c r="A70" s="92"/>
      <c r="B70" s="92"/>
      <c r="C70" s="96"/>
      <c r="D70" s="96"/>
      <c r="E70" s="211"/>
    </row>
    <row r="71" spans="1:5" s="4" customFormat="1" ht="40.15" customHeight="1" x14ac:dyDescent="0.25">
      <c r="A71" s="246" t="s">
        <v>41</v>
      </c>
      <c r="B71" s="246"/>
      <c r="C71" s="246"/>
      <c r="D71" s="246"/>
      <c r="E71" s="246"/>
    </row>
    <row r="72" spans="1:5" s="4" customFormat="1" ht="39" customHeight="1" x14ac:dyDescent="0.25">
      <c r="A72" s="29" t="s">
        <v>12</v>
      </c>
      <c r="B72" s="29" t="s">
        <v>188</v>
      </c>
      <c r="C72" s="195" t="s">
        <v>187</v>
      </c>
      <c r="D72" s="192" t="s">
        <v>186</v>
      </c>
      <c r="E72" s="204" t="s">
        <v>314</v>
      </c>
    </row>
    <row r="73" spans="1:5" s="4" customFormat="1" ht="113.45" customHeight="1" x14ac:dyDescent="0.25">
      <c r="A73" s="29" t="s">
        <v>12</v>
      </c>
      <c r="B73" s="29" t="s">
        <v>188</v>
      </c>
      <c r="C73" s="195" t="s">
        <v>194</v>
      </c>
      <c r="D73" s="29" t="s">
        <v>195</v>
      </c>
      <c r="E73" s="204" t="s">
        <v>315</v>
      </c>
    </row>
    <row r="74" spans="1:5" s="4" customFormat="1" ht="197.45" customHeight="1" x14ac:dyDescent="0.25">
      <c r="A74" s="29" t="s">
        <v>12</v>
      </c>
      <c r="B74" s="29" t="s">
        <v>188</v>
      </c>
      <c r="C74" s="195" t="s">
        <v>189</v>
      </c>
      <c r="D74" s="192" t="s">
        <v>190</v>
      </c>
      <c r="E74" s="204" t="s">
        <v>316</v>
      </c>
    </row>
    <row r="75" spans="1:5" s="91" customFormat="1" ht="55.15" customHeight="1" x14ac:dyDescent="0.25">
      <c r="A75" s="29" t="s">
        <v>7</v>
      </c>
      <c r="B75" s="29" t="s">
        <v>317</v>
      </c>
      <c r="C75" s="196" t="s">
        <v>180</v>
      </c>
      <c r="D75" s="192" t="s">
        <v>181</v>
      </c>
      <c r="E75" s="204" t="s">
        <v>182</v>
      </c>
    </row>
    <row r="76" spans="1:5" s="4" customFormat="1" ht="40.15" customHeight="1" x14ac:dyDescent="0.25">
      <c r="A76" s="246" t="s">
        <v>42</v>
      </c>
      <c r="B76" s="246"/>
      <c r="C76" s="246"/>
      <c r="D76" s="246"/>
      <c r="E76" s="246"/>
    </row>
    <row r="77" spans="1:5" s="105" customFormat="1" ht="85.9" customHeight="1" x14ac:dyDescent="0.25">
      <c r="A77" s="29" t="s">
        <v>12</v>
      </c>
      <c r="B77" s="112" t="s">
        <v>188</v>
      </c>
      <c r="C77" s="195" t="s">
        <v>196</v>
      </c>
      <c r="D77" s="112" t="s">
        <v>197</v>
      </c>
      <c r="E77" s="213" t="s">
        <v>318</v>
      </c>
    </row>
    <row r="78" spans="1:5" s="91" customFormat="1" ht="40.15" customHeight="1" x14ac:dyDescent="0.25">
      <c r="A78" s="222" t="s">
        <v>43</v>
      </c>
      <c r="B78" s="222"/>
      <c r="C78" s="222"/>
      <c r="D78" s="222"/>
      <c r="E78" s="222"/>
    </row>
    <row r="79" spans="1:5" s="4" customFormat="1" ht="15" customHeight="1" x14ac:dyDescent="0.25">
      <c r="A79" s="92"/>
      <c r="B79" s="97"/>
      <c r="C79" s="98"/>
      <c r="D79" s="98"/>
      <c r="E79" s="209"/>
    </row>
    <row r="80" spans="1:5" s="91" customFormat="1" ht="40.15" customHeight="1" x14ac:dyDescent="0.25">
      <c r="A80" s="222" t="s">
        <v>44</v>
      </c>
      <c r="B80" s="222"/>
      <c r="C80" s="222"/>
      <c r="D80" s="222"/>
      <c r="E80" s="222"/>
    </row>
    <row r="81" spans="1:5" s="4" customFormat="1" ht="15" customHeight="1" x14ac:dyDescent="0.25">
      <c r="A81" s="92"/>
      <c r="B81" s="19"/>
      <c r="C81" s="88"/>
      <c r="D81" s="88"/>
      <c r="E81" s="209"/>
    </row>
    <row r="82" spans="1:5" s="4" customFormat="1" ht="40.15" customHeight="1" x14ac:dyDescent="0.25">
      <c r="A82" s="246" t="s">
        <v>45</v>
      </c>
      <c r="B82" s="246"/>
      <c r="C82" s="246"/>
      <c r="D82" s="246"/>
      <c r="E82" s="246"/>
    </row>
    <row r="83" spans="1:5" s="4" customFormat="1" ht="15" customHeight="1" x14ac:dyDescent="0.25">
      <c r="A83" s="92"/>
      <c r="B83" s="19"/>
      <c r="C83" s="88"/>
      <c r="D83" s="88"/>
      <c r="E83" s="209"/>
    </row>
    <row r="84" spans="1:5" s="91" customFormat="1" ht="40.15" customHeight="1" x14ac:dyDescent="0.25">
      <c r="A84" s="222" t="s">
        <v>46</v>
      </c>
      <c r="B84" s="222"/>
      <c r="C84" s="222"/>
      <c r="D84" s="222"/>
      <c r="E84" s="222"/>
    </row>
    <row r="85" spans="1:5" s="91" customFormat="1" ht="15" customHeight="1" x14ac:dyDescent="0.25">
      <c r="A85" s="41"/>
      <c r="B85" s="41"/>
      <c r="C85" s="41"/>
      <c r="D85" s="41"/>
      <c r="E85" s="214"/>
    </row>
    <row r="86" spans="1:5" s="91" customFormat="1" ht="40.15" customHeight="1" x14ac:dyDescent="0.25">
      <c r="A86" s="222" t="s">
        <v>47</v>
      </c>
      <c r="B86" s="222"/>
      <c r="C86" s="222"/>
      <c r="D86" s="222"/>
      <c r="E86" s="222"/>
    </row>
    <row r="87" spans="1:5" s="4" customFormat="1" ht="15" customHeight="1" x14ac:dyDescent="0.25">
      <c r="A87" s="19"/>
      <c r="B87" s="99"/>
      <c r="C87" s="88"/>
      <c r="D87" s="88"/>
      <c r="E87" s="202"/>
    </row>
    <row r="88" spans="1:5" s="4" customFormat="1" ht="49.9" customHeight="1" x14ac:dyDescent="0.25">
      <c r="A88" s="237" t="s">
        <v>48</v>
      </c>
      <c r="B88" s="237"/>
      <c r="C88" s="237"/>
      <c r="D88" s="237"/>
      <c r="E88" s="237"/>
    </row>
    <row r="89" spans="1:5" s="4" customFormat="1" ht="15" customHeight="1" x14ac:dyDescent="0.25">
      <c r="A89" s="197"/>
      <c r="B89" s="99"/>
      <c r="C89" s="198"/>
      <c r="D89" s="198"/>
      <c r="E89" s="202"/>
    </row>
    <row r="90" spans="1:5" s="4" customFormat="1" ht="40.15" customHeight="1" x14ac:dyDescent="0.25">
      <c r="A90" s="245" t="s">
        <v>49</v>
      </c>
      <c r="B90" s="245"/>
      <c r="C90" s="245"/>
      <c r="D90" s="245"/>
      <c r="E90" s="245"/>
    </row>
    <row r="91" spans="1:5" s="4" customFormat="1" ht="15" customHeight="1" x14ac:dyDescent="0.25">
      <c r="A91" s="92"/>
      <c r="B91" s="92"/>
      <c r="C91" s="92"/>
      <c r="D91" s="92"/>
      <c r="E91" s="207"/>
    </row>
    <row r="92" spans="1:5" s="91" customFormat="1" ht="40.15" customHeight="1" x14ac:dyDescent="0.25">
      <c r="A92" s="233" t="s">
        <v>205</v>
      </c>
      <c r="B92" s="233"/>
      <c r="C92" s="233"/>
      <c r="D92" s="233"/>
      <c r="E92" s="233"/>
    </row>
    <row r="93" spans="1:5" s="4" customFormat="1" ht="15" customHeight="1" x14ac:dyDescent="0.25">
      <c r="A93" s="19"/>
      <c r="B93" s="19"/>
      <c r="C93" s="100"/>
      <c r="D93" s="100"/>
      <c r="E93" s="202"/>
    </row>
    <row r="94" spans="1:5" s="4" customFormat="1" ht="40.15" customHeight="1" x14ac:dyDescent="0.25">
      <c r="A94" s="245" t="s">
        <v>50</v>
      </c>
      <c r="B94" s="245"/>
      <c r="C94" s="245"/>
      <c r="D94" s="245"/>
      <c r="E94" s="245"/>
    </row>
    <row r="95" spans="1:5" s="4" customFormat="1" ht="15" customHeight="1" x14ac:dyDescent="0.25">
      <c r="A95" s="92"/>
      <c r="B95" s="19"/>
      <c r="C95" s="88"/>
      <c r="D95" s="88"/>
      <c r="E95" s="209"/>
    </row>
    <row r="96" spans="1:5" s="4" customFormat="1" ht="40.15" customHeight="1" x14ac:dyDescent="0.25">
      <c r="A96" s="245" t="s">
        <v>51</v>
      </c>
      <c r="B96" s="245"/>
      <c r="C96" s="245"/>
      <c r="D96" s="245"/>
      <c r="E96" s="245"/>
    </row>
    <row r="97" spans="1:5" s="4" customFormat="1" ht="15" customHeight="1" x14ac:dyDescent="0.25">
      <c r="A97" s="44"/>
      <c r="B97" s="44"/>
      <c r="C97" s="100"/>
      <c r="D97" s="100"/>
      <c r="E97" s="202"/>
    </row>
    <row r="98" spans="1:5" s="4" customFormat="1" ht="40.15" customHeight="1" x14ac:dyDescent="0.25">
      <c r="A98" s="245" t="s">
        <v>52</v>
      </c>
      <c r="B98" s="245"/>
      <c r="C98" s="245"/>
      <c r="D98" s="245"/>
      <c r="E98" s="245"/>
    </row>
    <row r="99" spans="1:5" s="4" customFormat="1" ht="15" customHeight="1" x14ac:dyDescent="0.25">
      <c r="A99" s="92"/>
      <c r="B99" s="19"/>
      <c r="C99" s="88"/>
      <c r="D99" s="88"/>
      <c r="E99" s="209"/>
    </row>
    <row r="100" spans="1:5" s="4" customFormat="1" ht="40.15" customHeight="1" x14ac:dyDescent="0.25">
      <c r="A100" s="233" t="s">
        <v>53</v>
      </c>
      <c r="B100" s="233"/>
      <c r="C100" s="233"/>
      <c r="D100" s="233"/>
      <c r="E100" s="233"/>
    </row>
    <row r="101" spans="1:5" s="4" customFormat="1" ht="15" customHeight="1" x14ac:dyDescent="0.25">
      <c r="A101" s="92"/>
      <c r="B101" s="92"/>
      <c r="C101" s="96"/>
      <c r="D101" s="96"/>
      <c r="E101" s="211"/>
    </row>
    <row r="102" spans="1:5" s="4" customFormat="1" ht="49.9" customHeight="1" x14ac:dyDescent="0.25">
      <c r="A102" s="235" t="s">
        <v>54</v>
      </c>
      <c r="B102" s="235"/>
      <c r="C102" s="235"/>
      <c r="D102" s="235"/>
      <c r="E102" s="235"/>
    </row>
    <row r="103" spans="1:5" s="4" customFormat="1" ht="15" customHeight="1" x14ac:dyDescent="0.25">
      <c r="A103" s="101"/>
      <c r="B103" s="19"/>
      <c r="C103" s="88"/>
      <c r="D103" s="88"/>
      <c r="E103" s="209"/>
    </row>
    <row r="104" spans="1:5" s="4" customFormat="1" ht="40.15" customHeight="1" x14ac:dyDescent="0.25">
      <c r="A104" s="234" t="s">
        <v>55</v>
      </c>
      <c r="B104" s="234"/>
      <c r="C104" s="234"/>
      <c r="D104" s="234"/>
      <c r="E104" s="234"/>
    </row>
    <row r="105" spans="1:5" s="4" customFormat="1" ht="15" customHeight="1" x14ac:dyDescent="0.25">
      <c r="A105" s="19"/>
      <c r="B105" s="97"/>
      <c r="C105" s="102"/>
      <c r="D105" s="102"/>
      <c r="E105" s="202"/>
    </row>
    <row r="106" spans="1:5" s="4" customFormat="1" ht="40.15" customHeight="1" x14ac:dyDescent="0.25">
      <c r="A106" s="234" t="s">
        <v>56</v>
      </c>
      <c r="B106" s="234"/>
      <c r="C106" s="234"/>
      <c r="D106" s="234"/>
      <c r="E106" s="234"/>
    </row>
    <row r="107" spans="1:5" s="4" customFormat="1" ht="69.599999999999994" customHeight="1" x14ac:dyDescent="0.25">
      <c r="A107" s="29" t="s">
        <v>171</v>
      </c>
      <c r="B107" s="29" t="s">
        <v>174</v>
      </c>
      <c r="C107" s="195" t="s">
        <v>173</v>
      </c>
      <c r="D107" s="29" t="s">
        <v>143</v>
      </c>
      <c r="E107" s="204" t="s">
        <v>175</v>
      </c>
    </row>
    <row r="108" spans="1:5" s="4" customFormat="1" ht="127.9" customHeight="1" x14ac:dyDescent="0.25">
      <c r="A108" s="29" t="s">
        <v>171</v>
      </c>
      <c r="B108" s="29" t="s">
        <v>174</v>
      </c>
      <c r="C108" s="195" t="s">
        <v>176</v>
      </c>
      <c r="D108" s="199" t="s">
        <v>150</v>
      </c>
      <c r="E108" s="204" t="s">
        <v>319</v>
      </c>
    </row>
    <row r="109" spans="1:5" s="91" customFormat="1" ht="83.45" customHeight="1" x14ac:dyDescent="0.25">
      <c r="A109" s="29" t="s">
        <v>177</v>
      </c>
      <c r="B109" s="29" t="s">
        <v>54</v>
      </c>
      <c r="C109" s="195" t="s">
        <v>178</v>
      </c>
      <c r="D109" s="29" t="s">
        <v>320</v>
      </c>
      <c r="E109" s="204" t="s">
        <v>179</v>
      </c>
    </row>
    <row r="110" spans="1:5" s="4" customFormat="1" ht="40.15" customHeight="1" x14ac:dyDescent="0.25">
      <c r="A110" s="234" t="s">
        <v>170</v>
      </c>
      <c r="B110" s="234"/>
      <c r="C110" s="234"/>
      <c r="D110" s="234"/>
      <c r="E110" s="234"/>
    </row>
    <row r="111" spans="1:5" s="4" customFormat="1" ht="15" customHeight="1" x14ac:dyDescent="0.25">
      <c r="A111" s="19"/>
      <c r="B111" s="97"/>
      <c r="C111" s="88"/>
      <c r="D111" s="88"/>
      <c r="E111" s="202"/>
    </row>
    <row r="112" spans="1:5" s="4" customFormat="1" ht="40.15" customHeight="1" x14ac:dyDescent="0.25">
      <c r="A112" s="234" t="s">
        <v>57</v>
      </c>
      <c r="B112" s="234"/>
      <c r="C112" s="234"/>
      <c r="D112" s="234"/>
      <c r="E112" s="234"/>
    </row>
    <row r="113" spans="1:5" s="4" customFormat="1" ht="15" customHeight="1" x14ac:dyDescent="0.25">
      <c r="A113" s="90"/>
      <c r="B113" s="19"/>
      <c r="C113" s="88"/>
      <c r="D113" s="88"/>
      <c r="E113" s="209"/>
    </row>
    <row r="114" spans="1:5" s="4" customFormat="1" ht="49.9" customHeight="1" x14ac:dyDescent="0.25">
      <c r="A114" s="236" t="s">
        <v>58</v>
      </c>
      <c r="B114" s="236"/>
      <c r="C114" s="236"/>
      <c r="D114" s="236"/>
      <c r="E114" s="236"/>
    </row>
    <row r="115" spans="1:5" s="4" customFormat="1" ht="15" customHeight="1" x14ac:dyDescent="0.25">
      <c r="A115" s="103"/>
      <c r="B115" s="19"/>
      <c r="C115" s="88"/>
      <c r="D115" s="88"/>
      <c r="E115" s="215"/>
    </row>
    <row r="116" spans="1:5" s="4" customFormat="1" ht="40.15" customHeight="1" x14ac:dyDescent="0.25">
      <c r="A116" s="232" t="s">
        <v>59</v>
      </c>
      <c r="B116" s="232"/>
      <c r="C116" s="232"/>
      <c r="D116" s="232"/>
      <c r="E116" s="232"/>
    </row>
    <row r="117" spans="1:5" s="4" customFormat="1" ht="15" customHeight="1" x14ac:dyDescent="0.25">
      <c r="A117" s="44"/>
      <c r="B117" s="104"/>
      <c r="C117" s="88"/>
      <c r="D117" s="88"/>
      <c r="E117" s="202"/>
    </row>
  </sheetData>
  <mergeCells count="56">
    <mergeCell ref="A112:E112"/>
    <mergeCell ref="A116:E116"/>
    <mergeCell ref="A96:E96"/>
    <mergeCell ref="A98:E98"/>
    <mergeCell ref="A100:E100"/>
    <mergeCell ref="A104:E104"/>
    <mergeCell ref="A106:E106"/>
    <mergeCell ref="A110:E110"/>
    <mergeCell ref="A102:E102"/>
    <mergeCell ref="A114:E114"/>
    <mergeCell ref="A94:E94"/>
    <mergeCell ref="A65:E65"/>
    <mergeCell ref="A69:E69"/>
    <mergeCell ref="A71:E71"/>
    <mergeCell ref="A76:E76"/>
    <mergeCell ref="A78:E78"/>
    <mergeCell ref="A80:E80"/>
    <mergeCell ref="A82:E82"/>
    <mergeCell ref="A84:E84"/>
    <mergeCell ref="A86:E86"/>
    <mergeCell ref="A90:E90"/>
    <mergeCell ref="A92:E92"/>
    <mergeCell ref="A35:E35"/>
    <mergeCell ref="A63:E63"/>
    <mergeCell ref="A41:E41"/>
    <mergeCell ref="A43:E43"/>
    <mergeCell ref="A45:E45"/>
    <mergeCell ref="A47:E47"/>
    <mergeCell ref="A49:E49"/>
    <mergeCell ref="A51:E51"/>
    <mergeCell ref="A53:E53"/>
    <mergeCell ref="A55:E55"/>
    <mergeCell ref="A57:E57"/>
    <mergeCell ref="A59:E59"/>
    <mergeCell ref="A61:E61"/>
    <mergeCell ref="A25:E25"/>
    <mergeCell ref="A27:E27"/>
    <mergeCell ref="A29:E29"/>
    <mergeCell ref="A31:E31"/>
    <mergeCell ref="A33:E33"/>
    <mergeCell ref="A1:E1"/>
    <mergeCell ref="A3:E3"/>
    <mergeCell ref="A37:E37"/>
    <mergeCell ref="A67:E67"/>
    <mergeCell ref="A88:E88"/>
    <mergeCell ref="A15:E15"/>
    <mergeCell ref="A5:E5"/>
    <mergeCell ref="A7:E7"/>
    <mergeCell ref="A9:E9"/>
    <mergeCell ref="A11:E11"/>
    <mergeCell ref="A13:E13"/>
    <mergeCell ref="A39:E39"/>
    <mergeCell ref="A17:E17"/>
    <mergeCell ref="A19:E19"/>
    <mergeCell ref="A21:E21"/>
    <mergeCell ref="A23:E23"/>
  </mergeCells>
  <hyperlinks>
    <hyperlink ref="B10" r:id="rId1" display="https://app.leg.wa.gov/billsummary?BillNumber=1629&amp;Year=2021&amp;Initiative=False" xr:uid="{DBA7AB69-CF31-4DAE-A371-BB2458C8565A}"/>
    <hyperlink ref="C107" r:id="rId2" xr:uid="{804800F5-D369-4B2F-9495-568E8C5F4FBC}"/>
    <hyperlink ref="C108" r:id="rId3" xr:uid="{CA2DDD16-69F2-4007-A42B-C59513A3741D}"/>
    <hyperlink ref="C109" r:id="rId4" xr:uid="{2D4C38B2-8367-48AC-9816-3159D6DC0ABA}"/>
    <hyperlink ref="C75" r:id="rId5" display="SB 5433" xr:uid="{A17DB055-7D44-43DD-84BB-7254F596A067}"/>
    <hyperlink ref="B58" r:id="rId6" display="SB 5371" xr:uid="{040908D1-6AAD-4C0D-A406-38CCA585BBA0}"/>
    <hyperlink ref="C58" r:id="rId7" xr:uid="{CE453D01-3470-428C-9A82-F3EF23E05251}"/>
    <hyperlink ref="C72" r:id="rId8" xr:uid="{1F1F9406-E476-4282-BB61-38CC36C9DF56}"/>
    <hyperlink ref="C74" r:id="rId9" xr:uid="{843436B5-5243-4E9F-B1E1-FF85A944CD15}"/>
    <hyperlink ref="C10" r:id="rId10" xr:uid="{949A8B86-67AB-4E2C-8A29-0179B714ACBE}"/>
    <hyperlink ref="C73" r:id="rId11" xr:uid="{26609E83-69CE-48DE-BD97-FDC369F1C9E1}"/>
    <hyperlink ref="C77" r:id="rId12" xr:uid="{4763AB3D-E74A-49AD-974E-7C71A9AD1B03}"/>
  </hyperlinks>
  <pageMargins left="0.7" right="0.7" top="0.75" bottom="0.75" header="0.3" footer="0.3"/>
  <pageSetup orientation="portrait" verticalDpi="0"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8CBE28EA3ACB41BD08618046E7FEBD" ma:contentTypeVersion="18" ma:contentTypeDescription="Create a new document." ma:contentTypeScope="" ma:versionID="267745474443bc656f7c4de9f0f9dc3a">
  <xsd:schema xmlns:xsd="http://www.w3.org/2001/XMLSchema" xmlns:xs="http://www.w3.org/2001/XMLSchema" xmlns:p="http://schemas.microsoft.com/office/2006/metadata/properties" xmlns:ns1="http://schemas.microsoft.com/sharepoint/v3" xmlns:ns2="606fa649-5222-4985-a617-ed0bd154c2c3" xmlns:ns3="2ea62779-b449-498b-9c62-e88ad0d2cfd7" targetNamespace="http://schemas.microsoft.com/office/2006/metadata/properties" ma:root="true" ma:fieldsID="c091dc4a9f8d597be743bcb8cda2cbe7" ns1:_="" ns2:_="" ns3:_="">
    <xsd:import namespace="http://schemas.microsoft.com/sharepoint/v3"/>
    <xsd:import namespace="606fa649-5222-4985-a617-ed0bd154c2c3"/>
    <xsd:import namespace="2ea62779-b449-498b-9c62-e88ad0d2cfd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6fa649-5222-4985-a617-ed0bd154c2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ea62779-b449-498b-9c62-e88ad0d2cfd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5e05082-c9e0-42ab-8cfd-999183ab1b03}" ma:internalName="TaxCatchAll" ma:showField="CatchAllData" ma:web="2ea62779-b449-498b-9c62-e88ad0d2cf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2ea62779-b449-498b-9c62-e88ad0d2cfd7" xsi:nil="true"/>
    <lcf76f155ced4ddcb4097134ff3c332f xmlns="606fa649-5222-4985-a617-ed0bd154c2c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573F50-0D5B-4AAF-B708-6CE124DAFF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06fa649-5222-4985-a617-ed0bd154c2c3"/>
    <ds:schemaRef ds:uri="2ea62779-b449-498b-9c62-e88ad0d2cf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217120-6A53-41EC-B780-5B0D7C298802}">
  <ds:schemaRefs>
    <ds:schemaRef ds:uri="http://www.w3.org/XML/1998/namespace"/>
    <ds:schemaRef ds:uri="606fa649-5222-4985-a617-ed0bd154c2c3"/>
    <ds:schemaRef ds:uri="http://schemas.microsoft.com/sharepoint/v3"/>
    <ds:schemaRef ds:uri="http://purl.org/dc/elements/1.1/"/>
    <ds:schemaRef ds:uri="http://purl.org/dc/dcmitype/"/>
    <ds:schemaRef ds:uri="http://schemas.openxmlformats.org/package/2006/metadata/core-properties"/>
    <ds:schemaRef ds:uri="2ea62779-b449-498b-9c62-e88ad0d2cfd7"/>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BD9F6EF-5262-4348-99FA-42725CA3AE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2023 SRKW related budget</vt:lpstr>
      <vt:lpstr>2023 SRKW related bills</vt:lpstr>
      <vt:lpstr>'2023 SRKW related budget'!Print_Titles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Galuska, Tara (RCO)</dc:creator>
  <cp:keywords/>
  <dc:description/>
  <cp:lastModifiedBy>McKinney, Joshua (RCO)</cp:lastModifiedBy>
  <cp:revision/>
  <dcterms:created xsi:type="dcterms:W3CDTF">2021-11-01T20:01:19Z</dcterms:created>
  <dcterms:modified xsi:type="dcterms:W3CDTF">2023-06-15T20:35:25Z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0x010100C08CBE28EA3ACB41BD08618046E7FEBD</vt:lpwstr>
  </property>
  <property fmtid="{D5CDD505-2E9C-101B-9397-08002B2CF9AE}" pid="3" name="MSIP_Label_45011977-b912-4387-97a4-f4c94a801377_Enabled">
    <vt:lpwstr>true</vt:lpwstr>
  </property>
  <property fmtid="{D5CDD505-2E9C-101B-9397-08002B2CF9AE}" pid="4" name="MSIP_Label_45011977-b912-4387-97a4-f4c94a801377_SetDate">
    <vt:lpwstr>2022-04-19T22:11:45Z</vt:lpwstr>
  </property>
  <property fmtid="{D5CDD505-2E9C-101B-9397-08002B2CF9AE}" pid="5" name="MSIP_Label_45011977-b912-4387-97a4-f4c94a801377_Method">
    <vt:lpwstr>Standard</vt:lpwstr>
  </property>
  <property fmtid="{D5CDD505-2E9C-101B-9397-08002B2CF9AE}" pid="6" name="MSIP_Label_45011977-b912-4387-97a4-f4c94a801377_Name">
    <vt:lpwstr>Uncategorized Data</vt:lpwstr>
  </property>
  <property fmtid="{D5CDD505-2E9C-101B-9397-08002B2CF9AE}" pid="7" name="MSIP_Label_45011977-b912-4387-97a4-f4c94a801377_SiteId">
    <vt:lpwstr>11d0e217-264e-400a-8ba0-57dcc127d72d</vt:lpwstr>
  </property>
  <property fmtid="{D5CDD505-2E9C-101B-9397-08002B2CF9AE}" pid="8" name="MSIP_Label_45011977-b912-4387-97a4-f4c94a801377_ActionId">
    <vt:lpwstr>4f1544b9-3f2d-47a1-b84b-fae011eb8dc5</vt:lpwstr>
  </property>
  <property fmtid="{D5CDD505-2E9C-101B-9397-08002B2CF9AE}" pid="9" name="MSIP_Label_45011977-b912-4387-97a4-f4c94a801377_ContentBits">
    <vt:lpwstr>0</vt:lpwstr>
  </property>
  <property fmtid="{D5CDD505-2E9C-101B-9397-08002B2CF9AE}" pid="10" name="MediaServiceImageTags">
    <vt:lpwstr/>
  </property>
</Properties>
</file>